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8800" windowHeight="12170" activeTab="0"/>
  </bookViews>
  <sheets>
    <sheet name="Statisques mensuelles 2013-2014" sheetId="1" r:id="rId1"/>
    <sheet name="Evolution 2010-2011" sheetId="2" state="hidden" r:id="rId2"/>
    <sheet name="Localisation emploi" sheetId="3" state="hidden" r:id="rId3"/>
    <sheet name="Données brutes" sheetId="4" state="hidden" r:id="rId4"/>
    <sheet name="Statistiques 1997-2012" sheetId="5" state="hidden" r:id="rId5"/>
    <sheet name="Variations annuelles 1997-2010" sheetId="6" state="hidden" r:id="rId6"/>
    <sheet name="Tendance 2001-2011" sheetId="7" state="hidden" r:id="rId7"/>
    <sheet name="Croissance 2001-2011" sheetId="8" state="hidden" r:id="rId8"/>
    <sheet name="Feuil1" sheetId="9" r:id="rId9"/>
  </sheets>
  <definedNames>
    <definedName name="_xlnm.Print_Area" localSheetId="0">'Statisques mensuelles 2013-2014'!$A$1:$AE$39</definedName>
  </definedNames>
  <calcPr fullCalcOnLoad="1"/>
</workbook>
</file>

<file path=xl/sharedStrings.xml><?xml version="1.0" encoding="utf-8"?>
<sst xmlns="http://schemas.openxmlformats.org/spreadsheetml/2006/main" count="152" uniqueCount="81">
  <si>
    <t>2010/2009</t>
  </si>
  <si>
    <t>Janvier</t>
  </si>
  <si>
    <t>Février</t>
  </si>
  <si>
    <t>Mars</t>
  </si>
  <si>
    <t>Cumul Mars</t>
  </si>
  <si>
    <t>Avril</t>
  </si>
  <si>
    <t>Mai</t>
  </si>
  <si>
    <t xml:space="preserve">Juin </t>
  </si>
  <si>
    <t>Septembre</t>
  </si>
  <si>
    <t>Octobre</t>
  </si>
  <si>
    <t>Novembre</t>
  </si>
  <si>
    <t>Décembre</t>
  </si>
  <si>
    <t xml:space="preserve">Juillet </t>
  </si>
  <si>
    <t xml:space="preserve">Août </t>
  </si>
  <si>
    <t>EM</t>
  </si>
  <si>
    <t>TOTAL</t>
  </si>
  <si>
    <t>2009/2008</t>
  </si>
  <si>
    <t>Passagers</t>
  </si>
  <si>
    <t>Mouvements</t>
  </si>
  <si>
    <t>Mouvements commerciaux</t>
  </si>
  <si>
    <t>Mouvements non commerciaux</t>
  </si>
  <si>
    <t>Mouvements (Total)</t>
  </si>
  <si>
    <t>(Source UAF et SAGEB)</t>
  </si>
  <si>
    <t>Emport moyen</t>
  </si>
  <si>
    <t>Emploi direct</t>
  </si>
  <si>
    <t>2011/2010</t>
  </si>
  <si>
    <t xml:space="preserve">Beauvais </t>
  </si>
  <si>
    <t>Agglomération</t>
  </si>
  <si>
    <t>Reste oise</t>
  </si>
  <si>
    <t>Hors département</t>
  </si>
  <si>
    <t>SAGEB</t>
  </si>
  <si>
    <t>Pompiers</t>
  </si>
  <si>
    <t>Supplay</t>
  </si>
  <si>
    <t>Astriam</t>
  </si>
  <si>
    <t>Netéclair</t>
  </si>
  <si>
    <t>PAF</t>
  </si>
  <si>
    <t>SNA</t>
  </si>
  <si>
    <t>DGAC</t>
  </si>
  <si>
    <t>Commerces</t>
  </si>
  <si>
    <t>Total</t>
  </si>
  <si>
    <t>BGTA</t>
  </si>
  <si>
    <t>STPB</t>
  </si>
  <si>
    <t>Rang en nombre de passagers 2011</t>
  </si>
  <si>
    <t>Rang en terme de croissance sur l'année 2011</t>
  </si>
  <si>
    <t>Paris CDG</t>
  </si>
  <si>
    <t>Beauvais</t>
  </si>
  <si>
    <t>Orly</t>
  </si>
  <si>
    <t>Mulhouse</t>
  </si>
  <si>
    <t>Nice</t>
  </si>
  <si>
    <t>Toulon</t>
  </si>
  <si>
    <t>Lyon</t>
  </si>
  <si>
    <t>Bordeaux</t>
  </si>
  <si>
    <t>Marseille</t>
  </si>
  <si>
    <t>Montpellier</t>
  </si>
  <si>
    <t>Toulouse</t>
  </si>
  <si>
    <t>Brest</t>
  </si>
  <si>
    <t>Nantes</t>
  </si>
  <si>
    <t>Calvi</t>
  </si>
  <si>
    <t>Lille</t>
  </si>
  <si>
    <t>Clermont-F</t>
  </si>
  <si>
    <t>Ajaccio</t>
  </si>
  <si>
    <t>Strasbourg</t>
  </si>
  <si>
    <t>Biarritz</t>
  </si>
  <si>
    <t>Rennes</t>
  </si>
  <si>
    <t>Bastia</t>
  </si>
  <si>
    <t>Pau</t>
  </si>
  <si>
    <t>Limoges</t>
  </si>
  <si>
    <t>Cumul Fév.</t>
  </si>
  <si>
    <t>Cumul Avril</t>
  </si>
  <si>
    <t>Cumul Mai</t>
  </si>
  <si>
    <t>Cumul Juin</t>
  </si>
  <si>
    <t xml:space="preserve">Cumul Juil. </t>
  </si>
  <si>
    <t>Cum Août</t>
  </si>
  <si>
    <t>Cumul Sept.</t>
  </si>
  <si>
    <t>Cumul Oct.</t>
  </si>
  <si>
    <t>Cumul Nov.</t>
  </si>
  <si>
    <t>Mvts</t>
  </si>
  <si>
    <t>Pax</t>
  </si>
  <si>
    <t>Cumul Déc.</t>
  </si>
  <si>
    <t>2014/2013</t>
  </si>
  <si>
    <t>Pour mémoire 2013/2012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</si>
</sst>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[$-40C]dddd\ d\ mmmm\ yyyy"/>
    <numFmt numFmtId="168" formatCode="0.0%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000000"/>
    <numFmt numFmtId="175" formatCode="_-* #,##0.0\ _€_-;\-* #,##0.0\ _€_-;_-* &quot;-&quot;??\ _€_-;_-@_-"/>
    <numFmt numFmtId="176" formatCode="_-* #,##0\ _€_-;\-* #,##0\ _€_-;_-* &quot;-&quot;??\ _€_-;_-@_-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i/>
      <sz val="10"/>
      <color indexed="9"/>
      <name val="Arial"/>
      <family val="2"/>
    </font>
    <font>
      <i/>
      <sz val="10"/>
      <color indexed="10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b/>
      <sz val="18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  <font>
      <i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53" applyFont="1" applyAlignment="1">
      <alignment/>
    </xf>
    <xf numFmtId="10" fontId="0" fillId="0" borderId="0" xfId="53" applyNumberFormat="1" applyFont="1" applyAlignment="1">
      <alignment/>
    </xf>
    <xf numFmtId="1" fontId="0" fillId="0" borderId="0" xfId="0" applyNumberFormat="1" applyAlignment="1">
      <alignment/>
    </xf>
    <xf numFmtId="10" fontId="0" fillId="0" borderId="10" xfId="53" applyNumberFormat="1" applyFont="1" applyBorder="1" applyAlignment="1">
      <alignment/>
    </xf>
    <xf numFmtId="10" fontId="0" fillId="0" borderId="10" xfId="0" applyNumberFormat="1" applyBorder="1" applyAlignment="1">
      <alignment/>
    </xf>
    <xf numFmtId="0" fontId="0" fillId="0" borderId="0" xfId="53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0" fillId="0" borderId="11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0" fontId="6" fillId="0" borderId="10" xfId="0" applyNumberFormat="1" applyFont="1" applyBorder="1" applyAlignment="1">
      <alignment/>
    </xf>
    <xf numFmtId="10" fontId="6" fillId="0" borderId="10" xfId="0" applyNumberFormat="1" applyFont="1" applyFill="1" applyBorder="1" applyAlignment="1">
      <alignment/>
    </xf>
    <xf numFmtId="3" fontId="31" fillId="0" borderId="10" xfId="0" applyNumberFormat="1" applyFont="1" applyBorder="1" applyAlignment="1">
      <alignment/>
    </xf>
    <xf numFmtId="10" fontId="47" fillId="0" borderId="10" xfId="0" applyNumberFormat="1" applyFont="1" applyBorder="1" applyAlignment="1">
      <alignment/>
    </xf>
    <xf numFmtId="10" fontId="47" fillId="0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31" fillId="0" borderId="10" xfId="0" applyFont="1" applyBorder="1" applyAlignment="1">
      <alignment/>
    </xf>
    <xf numFmtId="10" fontId="6" fillId="0" borderId="12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3" fontId="31" fillId="0" borderId="13" xfId="0" applyNumberFormat="1" applyFont="1" applyFill="1" applyBorder="1" applyAlignment="1">
      <alignment/>
    </xf>
    <xf numFmtId="0" fontId="31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48" fillId="0" borderId="0" xfId="0" applyFont="1" applyAlignment="1">
      <alignment/>
    </xf>
    <xf numFmtId="3" fontId="48" fillId="0" borderId="0" xfId="0" applyNumberFormat="1" applyFont="1" applyAlignment="1">
      <alignment/>
    </xf>
    <xf numFmtId="10" fontId="48" fillId="0" borderId="0" xfId="53" applyNumberFormat="1" applyFont="1" applyAlignment="1">
      <alignment/>
    </xf>
    <xf numFmtId="10" fontId="6" fillId="0" borderId="10" xfId="53" applyNumberFormat="1" applyFont="1" applyBorder="1" applyAlignment="1">
      <alignment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0" fontId="7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10" fontId="7" fillId="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0" fillId="0" borderId="1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34" borderId="10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10" fontId="6" fillId="0" borderId="16" xfId="0" applyNumberFormat="1" applyFont="1" applyFill="1" applyBorder="1" applyAlignment="1">
      <alignment/>
    </xf>
    <xf numFmtId="10" fontId="6" fillId="0" borderId="12" xfId="0" applyNumberFormat="1" applyFont="1" applyFill="1" applyBorder="1" applyAlignment="1">
      <alignment/>
    </xf>
    <xf numFmtId="10" fontId="6" fillId="34" borderId="10" xfId="53" applyNumberFormat="1" applyFont="1" applyFill="1" applyBorder="1" applyAlignment="1">
      <alignment/>
    </xf>
    <xf numFmtId="10" fontId="6" fillId="0" borderId="10" xfId="53" applyNumberFormat="1" applyFont="1" applyFill="1" applyBorder="1" applyAlignment="1">
      <alignment/>
    </xf>
    <xf numFmtId="0" fontId="0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0" fontId="7" fillId="0" borderId="10" xfId="53" applyNumberFormat="1" applyFont="1" applyFill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135"/>
          <c:w val="0.75675"/>
          <c:h val="0.99"/>
        </c:manualLayout>
      </c:layout>
      <c:lineChart>
        <c:grouping val="standard"/>
        <c:varyColors val="0"/>
        <c:ser>
          <c:idx val="0"/>
          <c:order val="0"/>
          <c:tx>
            <c:strRef>
              <c:f>'Variations annuelles 1997-2010'!$B$1</c:f>
              <c:strCache>
                <c:ptCount val="1"/>
                <c:pt idx="0">
                  <c:v>Passagers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'Variations annuelles 1997-2010'!$A$2:$A$12</c:f>
              <c:numCache/>
            </c:numRef>
          </c:cat>
          <c:val>
            <c:numRef>
              <c:f>'Variations annuelles 1997-2010'!$B$2:$B$12</c:f>
              <c:numCache/>
            </c:numRef>
          </c:val>
          <c:smooth val="0"/>
        </c:ser>
        <c:ser>
          <c:idx val="1"/>
          <c:order val="1"/>
          <c:tx>
            <c:strRef>
              <c:f>'Variations annuelles 1997-2010'!$C$1</c:f>
              <c:strCache>
                <c:ptCount val="1"/>
                <c:pt idx="0">
                  <c:v>Emport moyen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'Variations annuelles 1997-2010'!$A$2:$A$12</c:f>
              <c:numCache/>
            </c:numRef>
          </c:cat>
          <c:val>
            <c:numRef>
              <c:f>'Variations annuelles 1997-2010'!$C$2:$C$13</c:f>
              <c:numCache/>
            </c:numRef>
          </c:val>
          <c:smooth val="0"/>
        </c:ser>
        <c:ser>
          <c:idx val="2"/>
          <c:order val="2"/>
          <c:tx>
            <c:strRef>
              <c:f>'Variations annuelles 1997-2010'!$D$1</c:f>
              <c:strCache>
                <c:ptCount val="1"/>
                <c:pt idx="0">
                  <c:v>Mouvements commerciaux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'Variations annuelles 1997-2010'!$A$2:$A$12</c:f>
              <c:numCache/>
            </c:numRef>
          </c:cat>
          <c:val>
            <c:numRef>
              <c:f>'Variations annuelles 1997-2010'!$D$2:$D$12</c:f>
              <c:numCache/>
            </c:numRef>
          </c:val>
          <c:smooth val="0"/>
        </c:ser>
        <c:ser>
          <c:idx val="3"/>
          <c:order val="3"/>
          <c:tx>
            <c:strRef>
              <c:f>'Variations annuelles 1997-2010'!$E$1</c:f>
              <c:strCache>
                <c:ptCount val="1"/>
                <c:pt idx="0">
                  <c:v>Emploi direct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'Variations annuelles 1997-2010'!$A$2:$A$12</c:f>
              <c:numCache/>
            </c:numRef>
          </c:cat>
          <c:val>
            <c:numRef>
              <c:f>'Variations annuelles 1997-2010'!$E$2:$E$12</c:f>
              <c:numCache/>
            </c:numRef>
          </c:val>
          <c:smooth val="0"/>
        </c:ser>
        <c:marker val="1"/>
        <c:axId val="63528114"/>
        <c:axId val="34882115"/>
      </c:lineChart>
      <c:catAx>
        <c:axId val="63528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82115"/>
        <c:crossesAt val="-20"/>
        <c:auto val="1"/>
        <c:lblOffset val="100"/>
        <c:tickLblSkip val="1"/>
        <c:noMultiLvlLbl val="0"/>
      </c:catAx>
      <c:valAx>
        <c:axId val="34882115"/>
        <c:scaling>
          <c:orientation val="minMax"/>
          <c:min val="-0.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28114"/>
        <c:crossesAt val="1"/>
        <c:crossBetween val="between"/>
        <c:dispUnits/>
        <c:majorUnit val="0.1"/>
        <c:minorUnit val="0.0400000000000000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25"/>
          <c:y val="0.7925"/>
          <c:w val="0.2125"/>
          <c:h val="0.18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Aéroport de Beauvais-Tillé
Croissance 2000-2012</a:t>
            </a:r>
          </a:p>
        </c:rich>
      </c:tx>
      <c:layout>
        <c:manualLayout>
          <c:xMode val="factor"/>
          <c:yMode val="factor"/>
          <c:x val="-0.000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9875"/>
          <c:w val="0.83775"/>
          <c:h val="0.9"/>
        </c:manualLayout>
      </c:layout>
      <c:lineChart>
        <c:grouping val="standard"/>
        <c:varyColors val="0"/>
        <c:ser>
          <c:idx val="0"/>
          <c:order val="0"/>
          <c:tx>
            <c:strRef>
              <c:f>'Croissance 2001-2011'!$B$1</c:f>
              <c:strCache>
                <c:ptCount val="1"/>
                <c:pt idx="0">
                  <c:v>Passagers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'Croissance 2001-2011'!$A$2:$A$14</c:f>
              <c:numCache/>
            </c:numRef>
          </c:cat>
          <c:val>
            <c:numRef>
              <c:f>'Croissance 2001-2011'!$B$2:$B$14</c:f>
              <c:numCache/>
            </c:numRef>
          </c:val>
          <c:smooth val="0"/>
        </c:ser>
        <c:ser>
          <c:idx val="1"/>
          <c:order val="1"/>
          <c:tx>
            <c:strRef>
              <c:f>'Croissance 2001-2011'!$C$1</c:f>
              <c:strCache>
                <c:ptCount val="1"/>
                <c:pt idx="0">
                  <c:v>Mouvements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'Croissance 2001-2011'!$A$2:$A$14</c:f>
              <c:numCache/>
            </c:numRef>
          </c:cat>
          <c:val>
            <c:numRef>
              <c:f>'Croissance 2001-2011'!$C$2:$C$14</c:f>
              <c:numCache/>
            </c:numRef>
          </c:val>
          <c:smooth val="0"/>
        </c:ser>
        <c:ser>
          <c:idx val="2"/>
          <c:order val="2"/>
          <c:tx>
            <c:strRef>
              <c:f>'Croissance 2001-2011'!$D$1</c:f>
              <c:strCache>
                <c:ptCount val="1"/>
                <c:pt idx="0">
                  <c:v>Emport moyen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'Croissance 2001-2011'!$A$2:$A$14</c:f>
              <c:numCache/>
            </c:numRef>
          </c:cat>
          <c:val>
            <c:numRef>
              <c:f>'Croissance 2001-2011'!$D$2:$D$14</c:f>
              <c:numCache/>
            </c:numRef>
          </c:val>
          <c:smooth val="0"/>
        </c:ser>
        <c:ser>
          <c:idx val="3"/>
          <c:order val="3"/>
          <c:tx>
            <c:strRef>
              <c:f>'Croissance 2001-2011'!$E$1</c:f>
              <c:strCache>
                <c:ptCount val="1"/>
                <c:pt idx="0">
                  <c:v>Emploi direct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'Croissance 2001-2011'!$A$2:$A$14</c:f>
              <c:numCache/>
            </c:numRef>
          </c:cat>
          <c:val>
            <c:numRef>
              <c:f>'Croissance 2001-2011'!$E$2:$E$14</c:f>
              <c:numCache/>
            </c:numRef>
          </c:val>
          <c:smooth val="0"/>
        </c:ser>
        <c:marker val="1"/>
        <c:axId val="45503580"/>
        <c:axId val="6879037"/>
      </c:lineChart>
      <c:catAx>
        <c:axId val="455035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879037"/>
        <c:crosses val="autoZero"/>
        <c:auto val="1"/>
        <c:lblOffset val="100"/>
        <c:tickLblSkip val="1"/>
        <c:noMultiLvlLbl val="0"/>
      </c:catAx>
      <c:valAx>
        <c:axId val="68790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5035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75"/>
          <c:y val="0.4875"/>
          <c:w val="0.10175"/>
          <c:h val="0.11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257175</xdr:colOff>
      <xdr:row>29</xdr:row>
      <xdr:rowOff>104775</xdr:rowOff>
    </xdr:to>
    <xdr:graphicFrame>
      <xdr:nvGraphicFramePr>
        <xdr:cNvPr id="1" name="Graphique 7"/>
        <xdr:cNvGraphicFramePr/>
      </xdr:nvGraphicFramePr>
      <xdr:xfrm>
        <a:off x="0" y="0"/>
        <a:ext cx="828675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14</xdr:col>
      <xdr:colOff>47625</xdr:colOff>
      <xdr:row>49</xdr:row>
      <xdr:rowOff>161925</xdr:rowOff>
    </xdr:to>
    <xdr:graphicFrame>
      <xdr:nvGraphicFramePr>
        <xdr:cNvPr id="1" name="Graphique 1"/>
        <xdr:cNvGraphicFramePr/>
      </xdr:nvGraphicFramePr>
      <xdr:xfrm>
        <a:off x="28575" y="0"/>
        <a:ext cx="11096625" cy="779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tabSelected="1" zoomScalePageLayoutView="0" workbookViewId="0" topLeftCell="A10">
      <selection activeCell="Y39" sqref="Y39:AB39"/>
    </sheetView>
  </sheetViews>
  <sheetFormatPr defaultColWidth="11.421875" defaultRowHeight="12.75"/>
  <cols>
    <col min="1" max="1" width="11.421875" style="3" customWidth="1"/>
    <col min="2" max="19" width="9.421875" style="3" hidden="1" customWidth="1"/>
    <col min="20" max="20" width="10.57421875" style="3" customWidth="1"/>
    <col min="21" max="22" width="9.421875" style="3" customWidth="1"/>
    <col min="23" max="23" width="10.57421875" style="3" customWidth="1"/>
    <col min="24" max="28" width="9.421875" style="3" customWidth="1"/>
    <col min="29" max="16384" width="11.421875" style="3" customWidth="1"/>
  </cols>
  <sheetData>
    <row r="1" spans="1:31" ht="26.25" customHeight="1">
      <c r="A1" s="38"/>
      <c r="B1" s="69">
        <v>2008</v>
      </c>
      <c r="C1" s="69"/>
      <c r="D1" s="70"/>
      <c r="E1" s="71">
        <v>2009</v>
      </c>
      <c r="F1" s="69"/>
      <c r="G1" s="70"/>
      <c r="H1" s="71" t="s">
        <v>16</v>
      </c>
      <c r="I1" s="69"/>
      <c r="J1" s="70"/>
      <c r="K1" s="71">
        <v>2010</v>
      </c>
      <c r="L1" s="69"/>
      <c r="M1" s="70"/>
      <c r="N1" s="71" t="s">
        <v>0</v>
      </c>
      <c r="O1" s="69"/>
      <c r="P1" s="70"/>
      <c r="Q1" s="65" t="s">
        <v>25</v>
      </c>
      <c r="R1" s="66"/>
      <c r="S1" s="67"/>
      <c r="T1" s="65">
        <v>2013</v>
      </c>
      <c r="U1" s="66"/>
      <c r="V1" s="67"/>
      <c r="W1" s="65">
        <v>2014</v>
      </c>
      <c r="X1" s="66"/>
      <c r="Y1" s="67"/>
      <c r="Z1" s="65" t="s">
        <v>79</v>
      </c>
      <c r="AA1" s="66"/>
      <c r="AB1" s="67"/>
      <c r="AC1" s="65" t="s">
        <v>80</v>
      </c>
      <c r="AD1" s="66"/>
      <c r="AE1" s="67"/>
    </row>
    <row r="2" spans="1:31" ht="12">
      <c r="A2" s="38"/>
      <c r="B2" s="37" t="s">
        <v>77</v>
      </c>
      <c r="C2" s="16" t="s">
        <v>76</v>
      </c>
      <c r="D2" s="16" t="s">
        <v>14</v>
      </c>
      <c r="E2" s="16" t="s">
        <v>77</v>
      </c>
      <c r="F2" s="16" t="s">
        <v>76</v>
      </c>
      <c r="G2" s="16" t="s">
        <v>14</v>
      </c>
      <c r="H2" s="16" t="s">
        <v>77</v>
      </c>
      <c r="I2" s="16" t="s">
        <v>76</v>
      </c>
      <c r="J2" s="16" t="s">
        <v>14</v>
      </c>
      <c r="K2" s="16" t="s">
        <v>77</v>
      </c>
      <c r="L2" s="16" t="s">
        <v>76</v>
      </c>
      <c r="M2" s="16" t="s">
        <v>14</v>
      </c>
      <c r="N2" s="16" t="s">
        <v>77</v>
      </c>
      <c r="O2" s="16" t="s">
        <v>76</v>
      </c>
      <c r="P2" s="16" t="s">
        <v>14</v>
      </c>
      <c r="Q2" s="16" t="s">
        <v>77</v>
      </c>
      <c r="R2" s="16" t="s">
        <v>76</v>
      </c>
      <c r="S2" s="16" t="s">
        <v>14</v>
      </c>
      <c r="T2" s="16" t="s">
        <v>77</v>
      </c>
      <c r="U2" s="16" t="s">
        <v>76</v>
      </c>
      <c r="V2" s="16" t="s">
        <v>14</v>
      </c>
      <c r="W2" s="16" t="s">
        <v>77</v>
      </c>
      <c r="X2" s="16" t="s">
        <v>76</v>
      </c>
      <c r="Y2" s="16" t="s">
        <v>14</v>
      </c>
      <c r="Z2" s="16" t="s">
        <v>77</v>
      </c>
      <c r="AA2" s="16" t="s">
        <v>76</v>
      </c>
      <c r="AB2" s="16" t="s">
        <v>14</v>
      </c>
      <c r="AC2" s="16" t="s">
        <v>77</v>
      </c>
      <c r="AD2" s="16" t="s">
        <v>76</v>
      </c>
      <c r="AE2" s="16" t="s">
        <v>14</v>
      </c>
    </row>
    <row r="3" spans="1:31" ht="12.75" customHeight="1" hidden="1">
      <c r="A3" s="39"/>
      <c r="B3" s="2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2.75">
      <c r="A4" s="55" t="s">
        <v>1</v>
      </c>
      <c r="B4" s="56">
        <v>168095</v>
      </c>
      <c r="C4" s="53">
        <v>1510</v>
      </c>
      <c r="D4" s="53">
        <f>B4/C4</f>
        <v>111.32119205298014</v>
      </c>
      <c r="E4" s="53">
        <v>173629</v>
      </c>
      <c r="F4" s="53">
        <v>1566</v>
      </c>
      <c r="G4" s="53">
        <f>E4/F4</f>
        <v>110.87420178799489</v>
      </c>
      <c r="H4" s="21">
        <f>(E4-B4)/B4</f>
        <v>0.03292185966269074</v>
      </c>
      <c r="I4" s="21">
        <f>(F4-C4)/C4</f>
        <v>0.03708609271523179</v>
      </c>
      <c r="J4" s="21">
        <f>(G4-D4)/D4</f>
        <v>-0.004015320504046647</v>
      </c>
      <c r="K4" s="53">
        <v>200590</v>
      </c>
      <c r="L4" s="53">
        <v>1698</v>
      </c>
      <c r="M4" s="53">
        <f>K4/L4</f>
        <v>118.13309776207302</v>
      </c>
      <c r="N4" s="21">
        <f aca="true" t="shared" si="0" ref="N4:P6">(K4-E4)/E4</f>
        <v>0.15527936001474407</v>
      </c>
      <c r="O4" s="21">
        <f t="shared" si="0"/>
        <v>0.0842911877394636</v>
      </c>
      <c r="P4" s="21">
        <f t="shared" si="0"/>
        <v>0.06546965711607133</v>
      </c>
      <c r="Q4" s="21" t="e">
        <f>(#REF!-K4)/K4</f>
        <v>#REF!</v>
      </c>
      <c r="R4" s="21" t="e">
        <f>(#REF!-L4)/L4</f>
        <v>#REF!</v>
      </c>
      <c r="S4" s="21" t="e">
        <f>(#REF!-M4)/M4</f>
        <v>#REF!</v>
      </c>
      <c r="T4" s="53">
        <v>235055</v>
      </c>
      <c r="U4" s="53">
        <v>1874</v>
      </c>
      <c r="V4" s="53">
        <f>T4/U4</f>
        <v>125.42956243329776</v>
      </c>
      <c r="W4" s="53">
        <v>261742</v>
      </c>
      <c r="X4" s="53">
        <v>2054</v>
      </c>
      <c r="Y4" s="53">
        <f>W4/X4</f>
        <v>127.43037974683544</v>
      </c>
      <c r="Z4" s="21">
        <f aca="true" t="shared" si="1" ref="Z4:AB27">(W4-T4)/T4</f>
        <v>0.11353513007593967</v>
      </c>
      <c r="AA4" s="21">
        <f t="shared" si="1"/>
        <v>0.096051227321238</v>
      </c>
      <c r="AB4" s="21">
        <f t="shared" si="1"/>
        <v>0.015951720429557396</v>
      </c>
      <c r="AC4" s="21">
        <v>-0.0413</v>
      </c>
      <c r="AD4" s="21">
        <v>-0.0295</v>
      </c>
      <c r="AE4" s="21">
        <v>-0.0122</v>
      </c>
    </row>
    <row r="5" spans="1:31" ht="12.75">
      <c r="A5" s="55" t="s">
        <v>2</v>
      </c>
      <c r="B5" s="56">
        <v>179101</v>
      </c>
      <c r="C5" s="53">
        <v>1410</v>
      </c>
      <c r="D5" s="53">
        <f>B5/C5</f>
        <v>127.02198581560283</v>
      </c>
      <c r="E5" s="53">
        <v>182675</v>
      </c>
      <c r="F5" s="53">
        <v>1418</v>
      </c>
      <c r="G5" s="53">
        <f aca="true" t="shared" si="2" ref="G5:G24">E5/F5</f>
        <v>128.82581100141044</v>
      </c>
      <c r="H5" s="21">
        <f aca="true" t="shared" si="3" ref="H5:H39">(E5-B5)/B5</f>
        <v>0.019955220797203813</v>
      </c>
      <c r="I5" s="21">
        <f aca="true" t="shared" si="4" ref="I5:I39">(F5-C5)/C5</f>
        <v>0.005673758865248227</v>
      </c>
      <c r="J5" s="21">
        <f aca="true" t="shared" si="5" ref="J5:J39">(G5-D5)/D5</f>
        <v>0.014200889509208387</v>
      </c>
      <c r="K5" s="53">
        <v>206450</v>
      </c>
      <c r="L5" s="53">
        <v>1552</v>
      </c>
      <c r="M5" s="53">
        <f aca="true" t="shared" si="6" ref="M5:M27">K5/L5</f>
        <v>133.02190721649484</v>
      </c>
      <c r="N5" s="21">
        <f t="shared" si="0"/>
        <v>0.1301491720268236</v>
      </c>
      <c r="O5" s="21">
        <f t="shared" si="0"/>
        <v>0.09449929478138223</v>
      </c>
      <c r="P5" s="21">
        <f t="shared" si="0"/>
        <v>0.032571859493579707</v>
      </c>
      <c r="Q5" s="21" t="e">
        <f>(#REF!-K5)/K5</f>
        <v>#REF!</v>
      </c>
      <c r="R5" s="21" t="e">
        <f>(#REF!-L5)/L5</f>
        <v>#REF!</v>
      </c>
      <c r="S5" s="21" t="e">
        <f>(#REF!-M5)/M5</f>
        <v>#REF!</v>
      </c>
      <c r="T5" s="53">
        <v>224459</v>
      </c>
      <c r="U5" s="53">
        <v>1694</v>
      </c>
      <c r="V5" s="53">
        <f>T5/U5</f>
        <v>132.50236127508856</v>
      </c>
      <c r="W5" s="53">
        <v>245210</v>
      </c>
      <c r="X5" s="53">
        <v>1814</v>
      </c>
      <c r="Y5" s="53">
        <f>W5/X5</f>
        <v>135.17640573318633</v>
      </c>
      <c r="Z5" s="21">
        <f t="shared" si="1"/>
        <v>0.09244895504301454</v>
      </c>
      <c r="AA5" s="21">
        <f t="shared" si="1"/>
        <v>0.07083825265643448</v>
      </c>
      <c r="AB5" s="21">
        <f t="shared" si="1"/>
        <v>0.02018110796188889</v>
      </c>
      <c r="AC5" s="21">
        <v>-0.0509</v>
      </c>
      <c r="AD5" s="21">
        <v>-0.0677</v>
      </c>
      <c r="AE5" s="21">
        <v>0.018</v>
      </c>
    </row>
    <row r="6" spans="1:31" ht="12.75">
      <c r="A6" s="17" t="s">
        <v>67</v>
      </c>
      <c r="B6" s="18">
        <f>SUM(B4:B5)</f>
        <v>347196</v>
      </c>
      <c r="C6" s="19">
        <f>SUM(C4:C5)</f>
        <v>2920</v>
      </c>
      <c r="D6" s="19">
        <f>B6/C6</f>
        <v>118.90273972602739</v>
      </c>
      <c r="E6" s="19">
        <f>SUM(E4:E5)</f>
        <v>356304</v>
      </c>
      <c r="F6" s="19">
        <f>SUM(F4:F5)</f>
        <v>2984</v>
      </c>
      <c r="G6" s="19">
        <f t="shared" si="2"/>
        <v>119.40482573726541</v>
      </c>
      <c r="H6" s="20">
        <f t="shared" si="3"/>
        <v>0.02623302111775481</v>
      </c>
      <c r="I6" s="20">
        <f t="shared" si="4"/>
        <v>0.021917808219178082</v>
      </c>
      <c r="J6" s="20">
        <f t="shared" si="5"/>
        <v>0.004222661415497356</v>
      </c>
      <c r="K6" s="19">
        <f>SUM(K4:K5)</f>
        <v>407040</v>
      </c>
      <c r="L6" s="19">
        <f>SUM(L4:L5)</f>
        <v>3250</v>
      </c>
      <c r="M6" s="19">
        <f t="shared" si="6"/>
        <v>125.24307692307693</v>
      </c>
      <c r="N6" s="20">
        <f t="shared" si="0"/>
        <v>0.142395257981948</v>
      </c>
      <c r="O6" s="21">
        <f t="shared" si="0"/>
        <v>0.08914209115281502</v>
      </c>
      <c r="P6" s="21">
        <f t="shared" si="0"/>
        <v>0.04889459994404094</v>
      </c>
      <c r="Q6" s="20" t="e">
        <f>(#REF!-K6)/K6</f>
        <v>#REF!</v>
      </c>
      <c r="R6" s="21" t="e">
        <f>(#REF!-L6)/L6</f>
        <v>#REF!</v>
      </c>
      <c r="S6" s="21" t="e">
        <f>(#REF!-M6)/M6</f>
        <v>#REF!</v>
      </c>
      <c r="T6" s="19">
        <f>SUM(T4:T5)</f>
        <v>459514</v>
      </c>
      <c r="U6" s="19">
        <f>SUM(U4:U5)</f>
        <v>3568</v>
      </c>
      <c r="V6" s="19">
        <f>T6/U6</f>
        <v>128.78755605381167</v>
      </c>
      <c r="W6" s="19">
        <f>SUM(W4:W5)</f>
        <v>506952</v>
      </c>
      <c r="X6" s="19">
        <f>SUM(X4:X5)</f>
        <v>3868</v>
      </c>
      <c r="Y6" s="19">
        <f>W6/X6</f>
        <v>131.0630816959669</v>
      </c>
      <c r="Z6" s="20">
        <f t="shared" si="1"/>
        <v>0.10323515714428723</v>
      </c>
      <c r="AA6" s="21">
        <f t="shared" si="1"/>
        <v>0.08408071748878924</v>
      </c>
      <c r="AB6" s="21">
        <f t="shared" si="1"/>
        <v>0.017668831616033158</v>
      </c>
      <c r="AC6" s="20">
        <v>-0.046</v>
      </c>
      <c r="AD6" s="21">
        <v>-0.048</v>
      </c>
      <c r="AE6" s="21">
        <v>0.0021</v>
      </c>
    </row>
    <row r="7" spans="1:31" ht="12.75">
      <c r="A7" s="17"/>
      <c r="B7" s="25"/>
      <c r="C7" s="2"/>
      <c r="D7" s="19"/>
      <c r="E7" s="2"/>
      <c r="F7" s="2"/>
      <c r="G7" s="19"/>
      <c r="H7" s="20"/>
      <c r="I7" s="20"/>
      <c r="J7" s="20"/>
      <c r="K7" s="2"/>
      <c r="L7" s="2"/>
      <c r="M7" s="19"/>
      <c r="N7" s="20"/>
      <c r="O7" s="21"/>
      <c r="P7" s="21"/>
      <c r="Q7" s="20"/>
      <c r="R7" s="21"/>
      <c r="S7" s="21"/>
      <c r="T7" s="2"/>
      <c r="U7" s="2"/>
      <c r="V7" s="19"/>
      <c r="W7" s="2"/>
      <c r="X7" s="2"/>
      <c r="Y7" s="19"/>
      <c r="Z7" s="20"/>
      <c r="AA7" s="21"/>
      <c r="AB7" s="21"/>
      <c r="AC7" s="20"/>
      <c r="AD7" s="21"/>
      <c r="AE7" s="21"/>
    </row>
    <row r="8" spans="1:31" s="57" customFormat="1" ht="12.75">
      <c r="A8" s="55" t="s">
        <v>3</v>
      </c>
      <c r="B8" s="56">
        <v>213072</v>
      </c>
      <c r="C8" s="53">
        <v>1550</v>
      </c>
      <c r="D8" s="53">
        <f>B8/C8</f>
        <v>137.4658064516129</v>
      </c>
      <c r="E8" s="53">
        <v>204962</v>
      </c>
      <c r="F8" s="53">
        <v>1604</v>
      </c>
      <c r="G8" s="53">
        <f t="shared" si="2"/>
        <v>127.78179551122194</v>
      </c>
      <c r="H8" s="21">
        <f t="shared" si="3"/>
        <v>-0.038062251257790794</v>
      </c>
      <c r="I8" s="21">
        <f t="shared" si="4"/>
        <v>0.03483870967741935</v>
      </c>
      <c r="J8" s="21">
        <f t="shared" si="5"/>
        <v>-0.0704466891830273</v>
      </c>
      <c r="K8" s="53">
        <v>240756</v>
      </c>
      <c r="L8" s="53">
        <v>1742</v>
      </c>
      <c r="M8" s="53">
        <f t="shared" si="6"/>
        <v>138.20665901262916</v>
      </c>
      <c r="N8" s="21">
        <f aca="true" t="shared" si="7" ref="N8:P9">(K8-E8)/E8</f>
        <v>0.1746372498316761</v>
      </c>
      <c r="O8" s="21">
        <f t="shared" si="7"/>
        <v>0.08603491271820449</v>
      </c>
      <c r="P8" s="21">
        <f t="shared" si="7"/>
        <v>0.08158332303674425</v>
      </c>
      <c r="Q8" s="21" t="e">
        <f>(#REF!-K8)/K8</f>
        <v>#REF!</v>
      </c>
      <c r="R8" s="21" t="e">
        <f>(#REF!-L8)/L8</f>
        <v>#REF!</v>
      </c>
      <c r="S8" s="21" t="e">
        <f>(#REF!-M8)/M8</f>
        <v>#REF!</v>
      </c>
      <c r="T8" s="53">
        <v>275129</v>
      </c>
      <c r="U8" s="53">
        <v>1892</v>
      </c>
      <c r="V8" s="53">
        <f>T8/U8</f>
        <v>145.41701902748414</v>
      </c>
      <c r="W8" s="53">
        <v>282470</v>
      </c>
      <c r="X8" s="53">
        <v>2026</v>
      </c>
      <c r="Y8" s="53">
        <f>W8/X8</f>
        <v>139.42250740375124</v>
      </c>
      <c r="Z8" s="20">
        <f t="shared" si="1"/>
        <v>0.0266820291572317</v>
      </c>
      <c r="AA8" s="21">
        <f t="shared" si="1"/>
        <v>0.0708245243128964</v>
      </c>
      <c r="AB8" s="21">
        <f t="shared" si="1"/>
        <v>-0.041222902682387735</v>
      </c>
      <c r="AC8" s="21">
        <v>-0.0547</v>
      </c>
      <c r="AD8" s="21">
        <v>-0.0947</v>
      </c>
      <c r="AE8" s="21">
        <v>0.0443</v>
      </c>
    </row>
    <row r="9" spans="1:31" ht="12.75">
      <c r="A9" s="17" t="s">
        <v>4</v>
      </c>
      <c r="B9" s="18">
        <f>SUM(B6:B8)</f>
        <v>560268</v>
      </c>
      <c r="C9" s="19">
        <f>SUM(C6:C8)</f>
        <v>4470</v>
      </c>
      <c r="D9" s="19">
        <f>B9/C9</f>
        <v>125.33959731543624</v>
      </c>
      <c r="E9" s="19">
        <f>SUM(E6:E8)</f>
        <v>561266</v>
      </c>
      <c r="F9" s="19">
        <f>SUM(F6:F8)</f>
        <v>4588</v>
      </c>
      <c r="G9" s="19">
        <f t="shared" si="2"/>
        <v>122.33347863993025</v>
      </c>
      <c r="H9" s="20">
        <f t="shared" si="3"/>
        <v>0.0017812903824598228</v>
      </c>
      <c r="I9" s="20">
        <f t="shared" si="4"/>
        <v>0.026398210290827742</v>
      </c>
      <c r="J9" s="20">
        <f t="shared" si="5"/>
        <v>-0.023983790756409017</v>
      </c>
      <c r="K9" s="19">
        <f>SUM(K6:K8)</f>
        <v>647796</v>
      </c>
      <c r="L9" s="19">
        <f>SUM(L6:L8)</f>
        <v>4992</v>
      </c>
      <c r="M9" s="19">
        <f t="shared" si="6"/>
        <v>129.76682692307693</v>
      </c>
      <c r="N9" s="20">
        <f t="shared" si="7"/>
        <v>0.1541693243488827</v>
      </c>
      <c r="O9" s="21">
        <f t="shared" si="7"/>
        <v>0.08805579773321709</v>
      </c>
      <c r="P9" s="21">
        <f t="shared" si="7"/>
        <v>0.06076299281103255</v>
      </c>
      <c r="Q9" s="20" t="e">
        <f>(#REF!-K9)/K9</f>
        <v>#REF!</v>
      </c>
      <c r="R9" s="21" t="e">
        <f>(#REF!-L9)/L9</f>
        <v>#REF!</v>
      </c>
      <c r="S9" s="21" t="e">
        <f>(#REF!-M9)/M9</f>
        <v>#REF!</v>
      </c>
      <c r="T9" s="19">
        <f>SUM(T6:T8)</f>
        <v>734643</v>
      </c>
      <c r="U9" s="19">
        <f>SUM(U6:U8)</f>
        <v>5460</v>
      </c>
      <c r="V9" s="19">
        <f>T9/U9</f>
        <v>134.55</v>
      </c>
      <c r="W9" s="19">
        <f>SUM(W6:W8)</f>
        <v>789422</v>
      </c>
      <c r="X9" s="19">
        <f>SUM(X6:X8)</f>
        <v>5894</v>
      </c>
      <c r="Y9" s="19">
        <f>W9/X9</f>
        <v>133.93654563963352</v>
      </c>
      <c r="Z9" s="20">
        <f t="shared" si="1"/>
        <v>0.07456546921429864</v>
      </c>
      <c r="AA9" s="21">
        <f t="shared" si="1"/>
        <v>0.07948717948717948</v>
      </c>
      <c r="AB9" s="21">
        <f t="shared" si="1"/>
        <v>-0.004559304053262649</v>
      </c>
      <c r="AC9" s="20">
        <v>-0.0493</v>
      </c>
      <c r="AD9" s="21">
        <v>-0.0647</v>
      </c>
      <c r="AE9" s="21">
        <v>0.0165</v>
      </c>
    </row>
    <row r="10" spans="1:31" ht="12.75">
      <c r="A10" s="17"/>
      <c r="B10" s="25"/>
      <c r="C10" s="2"/>
      <c r="D10" s="19"/>
      <c r="E10" s="2"/>
      <c r="F10" s="2"/>
      <c r="G10" s="19"/>
      <c r="H10" s="20"/>
      <c r="I10" s="20"/>
      <c r="J10" s="20"/>
      <c r="K10" s="2"/>
      <c r="L10" s="2"/>
      <c r="M10" s="19"/>
      <c r="N10" s="20"/>
      <c r="O10" s="21"/>
      <c r="P10" s="21"/>
      <c r="Q10" s="20"/>
      <c r="R10" s="21"/>
      <c r="S10" s="21"/>
      <c r="T10" s="2"/>
      <c r="U10" s="2"/>
      <c r="V10" s="19"/>
      <c r="W10" s="2"/>
      <c r="X10" s="2"/>
      <c r="Y10" s="19"/>
      <c r="Z10" s="20"/>
      <c r="AA10" s="21"/>
      <c r="AB10" s="21"/>
      <c r="AC10" s="20"/>
      <c r="AD10" s="21"/>
      <c r="AE10" s="21"/>
    </row>
    <row r="11" spans="1:31" s="57" customFormat="1" ht="12.75" customHeight="1">
      <c r="A11" s="55" t="s">
        <v>5</v>
      </c>
      <c r="B11" s="56">
        <v>213056</v>
      </c>
      <c r="C11" s="53">
        <v>1498</v>
      </c>
      <c r="D11" s="53">
        <f>B11/C11</f>
        <v>142.22696929238984</v>
      </c>
      <c r="E11" s="53">
        <v>225246</v>
      </c>
      <c r="F11" s="53">
        <v>1516</v>
      </c>
      <c r="G11" s="53">
        <f t="shared" si="2"/>
        <v>148.57915567282322</v>
      </c>
      <c r="H11" s="21">
        <f t="shared" si="3"/>
        <v>0.05721500450585761</v>
      </c>
      <c r="I11" s="21">
        <f t="shared" si="4"/>
        <v>0.012016021361815754</v>
      </c>
      <c r="J11" s="21">
        <f t="shared" si="5"/>
        <v>0.044662319755788174</v>
      </c>
      <c r="K11" s="53">
        <v>181777</v>
      </c>
      <c r="L11" s="53">
        <v>1262</v>
      </c>
      <c r="M11" s="53">
        <f t="shared" si="6"/>
        <v>144.03882725832014</v>
      </c>
      <c r="N11" s="21">
        <f aca="true" t="shared" si="8" ref="N11:P12">(K11-E11)/E11</f>
        <v>-0.19298455910426823</v>
      </c>
      <c r="O11" s="21">
        <f t="shared" si="8"/>
        <v>-0.16754617414248021</v>
      </c>
      <c r="P11" s="21">
        <f t="shared" si="8"/>
        <v>-0.030558313472322123</v>
      </c>
      <c r="Q11" s="21" t="e">
        <f>(#REF!-K11)/K11</f>
        <v>#REF!</v>
      </c>
      <c r="R11" s="21" t="e">
        <f>(#REF!-L11)/L11</f>
        <v>#REF!</v>
      </c>
      <c r="S11" s="21" t="e">
        <f>(#REF!-M11)/M11</f>
        <v>#REF!</v>
      </c>
      <c r="T11" s="53">
        <v>352222</v>
      </c>
      <c r="U11" s="53">
        <v>2332</v>
      </c>
      <c r="V11" s="53">
        <f>T11/U11</f>
        <v>151.03859348198972</v>
      </c>
      <c r="W11" s="53">
        <v>360238</v>
      </c>
      <c r="X11" s="53">
        <v>2320</v>
      </c>
      <c r="Y11" s="53">
        <f>W11/X11</f>
        <v>155.275</v>
      </c>
      <c r="Z11" s="21">
        <f t="shared" si="1"/>
        <v>0.022758373980046674</v>
      </c>
      <c r="AA11" s="21">
        <f t="shared" si="1"/>
        <v>-0.005145797598627788</v>
      </c>
      <c r="AB11" s="21">
        <f t="shared" si="1"/>
        <v>0.028048503500633072</v>
      </c>
      <c r="AC11" s="21">
        <v>-0.015</v>
      </c>
      <c r="AD11" s="21">
        <v>0.0139</v>
      </c>
      <c r="AE11" s="21">
        <v>-0.0285</v>
      </c>
    </row>
    <row r="12" spans="1:31" s="57" customFormat="1" ht="12.75">
      <c r="A12" s="55" t="s">
        <v>68</v>
      </c>
      <c r="B12" s="56">
        <f>SUM(B9:B11)</f>
        <v>773324</v>
      </c>
      <c r="C12" s="53">
        <f>SUM(C9:C11)</f>
        <v>5968</v>
      </c>
      <c r="D12" s="53">
        <f>B12/C12</f>
        <v>129.57841823056302</v>
      </c>
      <c r="E12" s="53">
        <f>SUM(E9:E11)</f>
        <v>786512</v>
      </c>
      <c r="F12" s="53">
        <f>SUM(F9:F11)</f>
        <v>6104</v>
      </c>
      <c r="G12" s="53">
        <f t="shared" si="2"/>
        <v>128.8519003931848</v>
      </c>
      <c r="H12" s="21">
        <f t="shared" si="3"/>
        <v>0.017053654095825294</v>
      </c>
      <c r="I12" s="21">
        <f t="shared" si="4"/>
        <v>0.022788203753351208</v>
      </c>
      <c r="J12" s="21">
        <f t="shared" si="5"/>
        <v>-0.00560678118547109</v>
      </c>
      <c r="K12" s="53">
        <f>SUM(K9:K11)</f>
        <v>829573</v>
      </c>
      <c r="L12" s="53">
        <f>SUM(L9:L11)</f>
        <v>6254</v>
      </c>
      <c r="M12" s="53">
        <f t="shared" si="6"/>
        <v>132.64678605692356</v>
      </c>
      <c r="N12" s="21">
        <f t="shared" si="8"/>
        <v>0.05474932359582562</v>
      </c>
      <c r="O12" s="21">
        <f t="shared" si="8"/>
        <v>0.0245740498034076</v>
      </c>
      <c r="P12" s="21">
        <f t="shared" si="8"/>
        <v>0.02945153041716012</v>
      </c>
      <c r="Q12" s="21" t="e">
        <f>(#REF!-K12)/K12</f>
        <v>#REF!</v>
      </c>
      <c r="R12" s="21" t="e">
        <f>(#REF!-L12)/L12</f>
        <v>#REF!</v>
      </c>
      <c r="S12" s="21" t="e">
        <f>(#REF!-M12)/M12</f>
        <v>#REF!</v>
      </c>
      <c r="T12" s="53">
        <v>1086865</v>
      </c>
      <c r="U12" s="53">
        <f>SUM(U9:U11)</f>
        <v>7792</v>
      </c>
      <c r="V12" s="53">
        <f>T12/U12</f>
        <v>139.48472792607802</v>
      </c>
      <c r="W12" s="53">
        <f>SUM(W9:W11)</f>
        <v>1149660</v>
      </c>
      <c r="X12" s="53">
        <v>8224</v>
      </c>
      <c r="Y12" s="53">
        <f>W12/X12</f>
        <v>139.7932879377432</v>
      </c>
      <c r="Z12" s="21">
        <f t="shared" si="1"/>
        <v>0.05777626476149292</v>
      </c>
      <c r="AA12" s="21">
        <f t="shared" si="1"/>
        <v>0.055441478439425054</v>
      </c>
      <c r="AB12" s="21">
        <f t="shared" si="1"/>
        <v>0.002212141904371817</v>
      </c>
      <c r="AC12" s="21">
        <v>-0.0384</v>
      </c>
      <c r="AD12" s="21">
        <v>-0.0425</v>
      </c>
      <c r="AE12" s="21">
        <v>0.0043</v>
      </c>
    </row>
    <row r="13" spans="1:31" ht="12.75">
      <c r="A13" s="17"/>
      <c r="B13" s="25"/>
      <c r="C13" s="2"/>
      <c r="D13" s="19"/>
      <c r="E13" s="2"/>
      <c r="F13" s="2"/>
      <c r="G13" s="19"/>
      <c r="H13" s="20"/>
      <c r="I13" s="20"/>
      <c r="J13" s="20"/>
      <c r="K13" s="2"/>
      <c r="L13" s="2"/>
      <c r="M13" s="19"/>
      <c r="N13" s="20"/>
      <c r="O13" s="21"/>
      <c r="P13" s="21"/>
      <c r="Q13" s="23"/>
      <c r="R13" s="24"/>
      <c r="S13" s="24"/>
      <c r="T13" s="26"/>
      <c r="U13" s="26"/>
      <c r="V13" s="22"/>
      <c r="W13" s="26"/>
      <c r="X13" s="26"/>
      <c r="Y13" s="22"/>
      <c r="Z13" s="23"/>
      <c r="AA13" s="24"/>
      <c r="AB13" s="24"/>
      <c r="AC13" s="23"/>
      <c r="AD13" s="24"/>
      <c r="AE13" s="24"/>
    </row>
    <row r="14" spans="1:31" ht="12.75">
      <c r="A14" s="55" t="s">
        <v>6</v>
      </c>
      <c r="B14" s="56">
        <v>223964</v>
      </c>
      <c r="C14" s="53">
        <v>1562</v>
      </c>
      <c r="D14" s="53">
        <f>B14/C14</f>
        <v>143.38284250960308</v>
      </c>
      <c r="E14" s="53">
        <v>229643</v>
      </c>
      <c r="F14" s="53">
        <v>1596</v>
      </c>
      <c r="G14" s="53">
        <f t="shared" si="2"/>
        <v>143.88659147869674</v>
      </c>
      <c r="H14" s="21">
        <f t="shared" si="3"/>
        <v>0.025356753763997784</v>
      </c>
      <c r="I14" s="21">
        <f t="shared" si="4"/>
        <v>0.02176696542893726</v>
      </c>
      <c r="J14" s="21">
        <f t="shared" si="5"/>
        <v>0.0035133141474714817</v>
      </c>
      <c r="K14" s="53">
        <v>259100</v>
      </c>
      <c r="L14" s="53">
        <v>1756</v>
      </c>
      <c r="M14" s="53">
        <f t="shared" si="6"/>
        <v>147.5512528473804</v>
      </c>
      <c r="N14" s="21">
        <f aca="true" t="shared" si="9" ref="N14:P15">(K14-E14)/E14</f>
        <v>0.12827301507121924</v>
      </c>
      <c r="O14" s="21">
        <f t="shared" si="9"/>
        <v>0.10025062656641603</v>
      </c>
      <c r="P14" s="21">
        <f t="shared" si="9"/>
        <v>0.02546909570254312</v>
      </c>
      <c r="Q14" s="21" t="e">
        <f>(#REF!-K14)/K14</f>
        <v>#REF!</v>
      </c>
      <c r="R14" s="21" t="e">
        <f>(#REF!-L14)/L14</f>
        <v>#REF!</v>
      </c>
      <c r="S14" s="21" t="e">
        <f>(#REF!-M14)/M14</f>
        <v>#REF!</v>
      </c>
      <c r="T14" s="53">
        <v>376119</v>
      </c>
      <c r="U14" s="53">
        <v>2462</v>
      </c>
      <c r="V14" s="53">
        <f>T14/U14</f>
        <v>152.76969943135663</v>
      </c>
      <c r="W14" s="53">
        <v>373973</v>
      </c>
      <c r="X14" s="53">
        <v>2406</v>
      </c>
      <c r="Y14" s="53">
        <f>W14/X14</f>
        <v>155.4334995843724</v>
      </c>
      <c r="Z14" s="21">
        <f t="shared" si="1"/>
        <v>-0.005705641033821742</v>
      </c>
      <c r="AA14" s="21">
        <f t="shared" si="1"/>
        <v>-0.022745735174654752</v>
      </c>
      <c r="AB14" s="21">
        <f t="shared" si="1"/>
        <v>0.017436704810777606</v>
      </c>
      <c r="AC14" s="21">
        <v>0.0392</v>
      </c>
      <c r="AD14" s="21">
        <v>0.0275</v>
      </c>
      <c r="AE14" s="21">
        <v>0.0113</v>
      </c>
    </row>
    <row r="15" spans="1:31" ht="12.75">
      <c r="A15" s="55" t="s">
        <v>69</v>
      </c>
      <c r="B15" s="56">
        <f>SUM(B12:B14)</f>
        <v>997288</v>
      </c>
      <c r="C15" s="53">
        <f>SUM(C12:C14)</f>
        <v>7530</v>
      </c>
      <c r="D15" s="53">
        <f>B15/C15</f>
        <v>132.44196547144753</v>
      </c>
      <c r="E15" s="53">
        <f>SUM(E12:E14)</f>
        <v>1016155</v>
      </c>
      <c r="F15" s="53">
        <f>SUM(F12:F14)</f>
        <v>7700</v>
      </c>
      <c r="G15" s="53">
        <f t="shared" si="2"/>
        <v>131.96818181818182</v>
      </c>
      <c r="H15" s="21">
        <f t="shared" si="3"/>
        <v>0.018918306447084494</v>
      </c>
      <c r="I15" s="21">
        <f t="shared" si="4"/>
        <v>0.02257636122177955</v>
      </c>
      <c r="J15" s="21">
        <f t="shared" si="5"/>
        <v>-0.0035772925264224748</v>
      </c>
      <c r="K15" s="53">
        <f>SUM(K12:K14)</f>
        <v>1088673</v>
      </c>
      <c r="L15" s="53">
        <f>SUM(L12:L14)</f>
        <v>8010</v>
      </c>
      <c r="M15" s="53">
        <f t="shared" si="6"/>
        <v>135.91423220973783</v>
      </c>
      <c r="N15" s="21">
        <f t="shared" si="9"/>
        <v>0.07136509686022309</v>
      </c>
      <c r="O15" s="21">
        <f t="shared" si="9"/>
        <v>0.04025974025974026</v>
      </c>
      <c r="P15" s="21">
        <f t="shared" si="9"/>
        <v>0.029901528816943582</v>
      </c>
      <c r="Q15" s="21" t="e">
        <f>(#REF!-K15)/K15</f>
        <v>#REF!</v>
      </c>
      <c r="R15" s="21" t="e">
        <f>(#REF!-L15)/L15</f>
        <v>#REF!</v>
      </c>
      <c r="S15" s="21" t="e">
        <f>(#REF!-M15)/M15</f>
        <v>#REF!</v>
      </c>
      <c r="T15" s="53">
        <v>1462984</v>
      </c>
      <c r="U15" s="53">
        <v>10254</v>
      </c>
      <c r="V15" s="53">
        <f>T15/U15</f>
        <v>142.67446850009753</v>
      </c>
      <c r="W15" s="53">
        <f>SUM(W12:W14)</f>
        <v>1523633</v>
      </c>
      <c r="X15" s="53">
        <f>SUM(X12:X14)</f>
        <v>10630</v>
      </c>
      <c r="Y15" s="53">
        <f>W15/X15</f>
        <v>143.33330197554093</v>
      </c>
      <c r="Z15" s="21">
        <f t="shared" si="1"/>
        <v>0.041455682358795445</v>
      </c>
      <c r="AA15" s="21">
        <f t="shared" si="1"/>
        <v>0.03666861712502438</v>
      </c>
      <c r="AB15" s="21">
        <f t="shared" si="1"/>
        <v>0.004617739125784451</v>
      </c>
      <c r="AC15" s="21">
        <v>-0.0196</v>
      </c>
      <c r="AD15" s="21">
        <v>-0.0266</v>
      </c>
      <c r="AE15" s="21">
        <v>0.0072</v>
      </c>
    </row>
    <row r="16" spans="1:31" ht="12.75">
      <c r="A16" s="17"/>
      <c r="B16" s="25"/>
      <c r="C16" s="2"/>
      <c r="D16" s="19"/>
      <c r="E16" s="2"/>
      <c r="F16" s="2"/>
      <c r="G16" s="19"/>
      <c r="H16" s="20"/>
      <c r="I16" s="20"/>
      <c r="J16" s="20"/>
      <c r="K16" s="2"/>
      <c r="L16" s="2"/>
      <c r="M16" s="19"/>
      <c r="N16" s="20"/>
      <c r="O16" s="21"/>
      <c r="P16" s="21"/>
      <c r="Q16" s="23"/>
      <c r="R16" s="24"/>
      <c r="S16" s="24"/>
      <c r="T16" s="26"/>
      <c r="U16" s="26">
        <v>10254</v>
      </c>
      <c r="V16" s="22"/>
      <c r="W16" s="26"/>
      <c r="X16" s="26"/>
      <c r="Y16" s="22"/>
      <c r="Z16" s="23"/>
      <c r="AA16" s="24"/>
      <c r="AB16" s="24"/>
      <c r="AC16" s="23"/>
      <c r="AD16" s="24"/>
      <c r="AE16" s="24"/>
    </row>
    <row r="17" spans="1:31" ht="12.75" customHeight="1">
      <c r="A17" s="17" t="s">
        <v>7</v>
      </c>
      <c r="B17" s="18">
        <v>219520</v>
      </c>
      <c r="C17" s="19">
        <v>1490</v>
      </c>
      <c r="D17" s="19">
        <f>B17/C17</f>
        <v>147.3288590604027</v>
      </c>
      <c r="E17" s="19">
        <v>170409</v>
      </c>
      <c r="F17" s="19">
        <v>1136</v>
      </c>
      <c r="G17" s="19">
        <f t="shared" si="2"/>
        <v>150.00792253521126</v>
      </c>
      <c r="H17" s="20">
        <f t="shared" si="3"/>
        <v>-0.22371993440233237</v>
      </c>
      <c r="I17" s="20">
        <f t="shared" si="4"/>
        <v>-0.23758389261744967</v>
      </c>
      <c r="J17" s="20">
        <f t="shared" si="5"/>
        <v>0.01818424096877174</v>
      </c>
      <c r="K17" s="19">
        <v>264988</v>
      </c>
      <c r="L17" s="19">
        <v>1762</v>
      </c>
      <c r="M17" s="19">
        <f t="shared" si="6"/>
        <v>150.3904653802497</v>
      </c>
      <c r="N17" s="20">
        <f aca="true" t="shared" si="10" ref="N17:P18">(K17-E17)/E17</f>
        <v>0.5550117658104913</v>
      </c>
      <c r="O17" s="21">
        <f t="shared" si="10"/>
        <v>0.551056338028169</v>
      </c>
      <c r="P17" s="21">
        <f t="shared" si="10"/>
        <v>0.0025501509425187164</v>
      </c>
      <c r="Q17" s="20" t="e">
        <f>(#REF!-K17)/K17</f>
        <v>#REF!</v>
      </c>
      <c r="R17" s="21" t="e">
        <f>(#REF!-L17)/L17</f>
        <v>#REF!</v>
      </c>
      <c r="S17" s="21" t="e">
        <f>(#REF!-M17)/M17</f>
        <v>#REF!</v>
      </c>
      <c r="T17" s="19">
        <v>360094</v>
      </c>
      <c r="U17" s="19">
        <v>2374</v>
      </c>
      <c r="V17" s="19">
        <f>T17/U17</f>
        <v>151.68239258635214</v>
      </c>
      <c r="W17" s="19">
        <v>316721</v>
      </c>
      <c r="X17" s="19">
        <v>2012</v>
      </c>
      <c r="Y17" s="53">
        <f>W17/X17</f>
        <v>157.41600397614314</v>
      </c>
      <c r="Z17" s="21">
        <f t="shared" si="1"/>
        <v>-0.12044910495592817</v>
      </c>
      <c r="AA17" s="21">
        <f t="shared" si="1"/>
        <v>-0.15248525695029486</v>
      </c>
      <c r="AB17" s="21">
        <f t="shared" si="1"/>
        <v>0.037800111746832364</v>
      </c>
      <c r="AC17" s="20">
        <v>0.0146</v>
      </c>
      <c r="AD17" s="21">
        <v>-0.0017</v>
      </c>
      <c r="AE17" s="21">
        <v>0.0163</v>
      </c>
    </row>
    <row r="18" spans="1:31" ht="12.75">
      <c r="A18" s="17" t="s">
        <v>70</v>
      </c>
      <c r="B18" s="18">
        <f>SUM(B15:B17)</f>
        <v>1216808</v>
      </c>
      <c r="C18" s="19">
        <f>SUM(C15:C17)</f>
        <v>9020</v>
      </c>
      <c r="D18" s="19">
        <f>B18/C18</f>
        <v>134.90110864745012</v>
      </c>
      <c r="E18" s="19">
        <f>SUM(E15:E17)</f>
        <v>1186564</v>
      </c>
      <c r="F18" s="19">
        <f>SUM(F15:F17)</f>
        <v>8836</v>
      </c>
      <c r="G18" s="19">
        <f t="shared" si="2"/>
        <v>134.28746038931644</v>
      </c>
      <c r="H18" s="20">
        <f t="shared" si="3"/>
        <v>-0.024855194903386564</v>
      </c>
      <c r="I18" s="20">
        <f t="shared" si="4"/>
        <v>-0.020399113082039913</v>
      </c>
      <c r="J18" s="20">
        <f t="shared" si="5"/>
        <v>-0.004548874833470677</v>
      </c>
      <c r="K18" s="19">
        <f>SUM(K15:K17)</f>
        <v>1353661</v>
      </c>
      <c r="L18" s="19">
        <f>SUM(L15:L17)</f>
        <v>9772</v>
      </c>
      <c r="M18" s="19">
        <f t="shared" si="6"/>
        <v>138.5244576340565</v>
      </c>
      <c r="N18" s="20">
        <f t="shared" si="10"/>
        <v>0.14082426232381903</v>
      </c>
      <c r="O18" s="21">
        <f t="shared" si="10"/>
        <v>0.10593028519692169</v>
      </c>
      <c r="P18" s="21">
        <f t="shared" si="10"/>
        <v>0.03155169687814825</v>
      </c>
      <c r="Q18" s="20" t="e">
        <f>(#REF!-K18)/K18</f>
        <v>#REF!</v>
      </c>
      <c r="R18" s="21" t="e">
        <f>(#REF!-L18)/L18</f>
        <v>#REF!</v>
      </c>
      <c r="S18" s="21" t="e">
        <f>(#REF!-M18)/M18</f>
        <v>#REF!</v>
      </c>
      <c r="T18" s="19">
        <f>SUM(T15:T17)</f>
        <v>1823078</v>
      </c>
      <c r="U18" s="19">
        <v>12628</v>
      </c>
      <c r="V18" s="19">
        <f>T18/U18</f>
        <v>144.36791257522964</v>
      </c>
      <c r="W18" s="53">
        <f>SUM(W15:W17)</f>
        <v>1840354</v>
      </c>
      <c r="X18" s="53">
        <f>SUM(X15:X17)</f>
        <v>12642</v>
      </c>
      <c r="Y18" s="53">
        <f>W18/X18</f>
        <v>145.57459262774879</v>
      </c>
      <c r="Z18" s="21">
        <f t="shared" si="1"/>
        <v>0.009476281322027911</v>
      </c>
      <c r="AA18" s="21">
        <f t="shared" si="1"/>
        <v>0.0011086474501108647</v>
      </c>
      <c r="AB18" s="21">
        <f t="shared" si="1"/>
        <v>0.00835836738922404</v>
      </c>
      <c r="AC18" s="20">
        <v>-0.013</v>
      </c>
      <c r="AD18" s="21">
        <v>-0.022</v>
      </c>
      <c r="AE18" s="21">
        <v>0.0092</v>
      </c>
    </row>
    <row r="19" spans="1:31" ht="12.75">
      <c r="A19" s="17"/>
      <c r="B19" s="25"/>
      <c r="C19" s="2"/>
      <c r="D19" s="19"/>
      <c r="E19" s="2"/>
      <c r="F19" s="2"/>
      <c r="G19" s="19"/>
      <c r="H19" s="20"/>
      <c r="I19" s="20"/>
      <c r="J19" s="20"/>
      <c r="K19" s="2"/>
      <c r="L19" s="2"/>
      <c r="M19" s="19"/>
      <c r="N19" s="20"/>
      <c r="O19" s="21"/>
      <c r="P19" s="21"/>
      <c r="Q19" s="20"/>
      <c r="R19" s="21"/>
      <c r="S19" s="21"/>
      <c r="T19" s="2"/>
      <c r="U19" s="2"/>
      <c r="V19" s="19"/>
      <c r="W19" s="2"/>
      <c r="X19" s="2"/>
      <c r="Y19" s="19"/>
      <c r="Z19" s="23"/>
      <c r="AA19" s="24"/>
      <c r="AB19" s="24"/>
      <c r="AC19" s="20"/>
      <c r="AD19" s="21"/>
      <c r="AE19" s="21"/>
    </row>
    <row r="20" spans="1:31" ht="12.75">
      <c r="A20" s="55" t="s">
        <v>12</v>
      </c>
      <c r="B20" s="56">
        <v>239604</v>
      </c>
      <c r="C20" s="53">
        <v>1502</v>
      </c>
      <c r="D20" s="53">
        <f>B20/C20</f>
        <v>159.52330226364847</v>
      </c>
      <c r="E20" s="53">
        <v>246157</v>
      </c>
      <c r="F20" s="53">
        <v>1550</v>
      </c>
      <c r="G20" s="53">
        <f t="shared" si="2"/>
        <v>158.81096774193549</v>
      </c>
      <c r="H20" s="21">
        <f t="shared" si="3"/>
        <v>0.027349293000116858</v>
      </c>
      <c r="I20" s="21">
        <f t="shared" si="4"/>
        <v>0.03195739014647137</v>
      </c>
      <c r="J20" s="21">
        <f t="shared" si="5"/>
        <v>-0.004465394783112595</v>
      </c>
      <c r="K20" s="53">
        <v>292863</v>
      </c>
      <c r="L20" s="53">
        <v>1854</v>
      </c>
      <c r="M20" s="53">
        <f t="shared" si="6"/>
        <v>157.96278317152104</v>
      </c>
      <c r="N20" s="21">
        <f aca="true" t="shared" si="11" ref="N20:P21">(K20-E20)/E20</f>
        <v>0.1897406939473588</v>
      </c>
      <c r="O20" s="21">
        <f t="shared" si="11"/>
        <v>0.19612903225806452</v>
      </c>
      <c r="P20" s="21">
        <f t="shared" si="11"/>
        <v>-0.005340843787267441</v>
      </c>
      <c r="Q20" s="21" t="e">
        <f>(#REF!-K20)/K20</f>
        <v>#REF!</v>
      </c>
      <c r="R20" s="21" t="e">
        <f>(#REF!-L20)/L20</f>
        <v>#REF!</v>
      </c>
      <c r="S20" s="21" t="e">
        <f>(#REF!-M20)/M20</f>
        <v>#REF!</v>
      </c>
      <c r="T20" s="53">
        <v>403063</v>
      </c>
      <c r="U20" s="53">
        <v>2598</v>
      </c>
      <c r="V20" s="53">
        <f>T20/U20</f>
        <v>155.14357197844495</v>
      </c>
      <c r="W20" s="53">
        <v>392822</v>
      </c>
      <c r="X20" s="53">
        <v>2503</v>
      </c>
      <c r="Y20" s="53">
        <f>W20/X20</f>
        <v>156.94047143427886</v>
      </c>
      <c r="Z20" s="21">
        <f t="shared" si="1"/>
        <v>-0.02540793870933328</v>
      </c>
      <c r="AA20" s="21">
        <f t="shared" si="1"/>
        <v>-0.0365665896843726</v>
      </c>
      <c r="AB20" s="21">
        <f t="shared" si="1"/>
        <v>0.011582171487475893</v>
      </c>
      <c r="AC20" s="21">
        <v>0.0359</v>
      </c>
      <c r="AD20" s="21">
        <v>0.0604</v>
      </c>
      <c r="AE20" s="21">
        <v>-0.0231</v>
      </c>
    </row>
    <row r="21" spans="1:31" ht="12.75">
      <c r="A21" s="55" t="s">
        <v>71</v>
      </c>
      <c r="B21" s="56">
        <f>SUM(B18:B20)</f>
        <v>1456412</v>
      </c>
      <c r="C21" s="53">
        <f>SUM(C18:C20)</f>
        <v>10522</v>
      </c>
      <c r="D21" s="53">
        <f>B21/C21</f>
        <v>138.4158905151112</v>
      </c>
      <c r="E21" s="53">
        <f>SUM(E18:E20)</f>
        <v>1432721</v>
      </c>
      <c r="F21" s="53">
        <f>SUM(F18:F20)</f>
        <v>10386</v>
      </c>
      <c r="G21" s="53">
        <f t="shared" si="2"/>
        <v>137.9473329481995</v>
      </c>
      <c r="H21" s="21">
        <f t="shared" si="3"/>
        <v>-0.016266688272274604</v>
      </c>
      <c r="I21" s="21">
        <f t="shared" si="4"/>
        <v>-0.012925299372742824</v>
      </c>
      <c r="J21" s="21">
        <f t="shared" si="5"/>
        <v>-0.0033851428847365256</v>
      </c>
      <c r="K21" s="53">
        <f>SUM(K18:K20)</f>
        <v>1646524</v>
      </c>
      <c r="L21" s="53">
        <f>SUM(L18:L20)</f>
        <v>11626</v>
      </c>
      <c r="M21" s="53">
        <f t="shared" si="6"/>
        <v>141.6242903836229</v>
      </c>
      <c r="N21" s="21">
        <f t="shared" si="11"/>
        <v>0.14922863558222432</v>
      </c>
      <c r="O21" s="21">
        <f t="shared" si="11"/>
        <v>0.11939148854226844</v>
      </c>
      <c r="P21" s="21">
        <f t="shared" si="11"/>
        <v>0.026654791773351283</v>
      </c>
      <c r="Q21" s="21" t="e">
        <f>(#REF!-K21)/K21</f>
        <v>#REF!</v>
      </c>
      <c r="R21" s="21" t="e">
        <f>(#REF!-L21)/L21</f>
        <v>#REF!</v>
      </c>
      <c r="S21" s="21" t="e">
        <f>(#REF!-M21)/M21</f>
        <v>#REF!</v>
      </c>
      <c r="T21" s="53">
        <v>2226144</v>
      </c>
      <c r="U21" s="53">
        <v>15226</v>
      </c>
      <c r="V21" s="53">
        <f>T21/U21</f>
        <v>146.2067516090897</v>
      </c>
      <c r="W21" s="53">
        <f>SUM(W18:W20)</f>
        <v>2233176</v>
      </c>
      <c r="X21" s="53">
        <f>SUM(X18:X20)</f>
        <v>15145</v>
      </c>
      <c r="Y21" s="53">
        <f>W21/X21</f>
        <v>147.45302079894356</v>
      </c>
      <c r="Z21" s="21">
        <f t="shared" si="1"/>
        <v>0.003158825305101557</v>
      </c>
      <c r="AA21" s="21">
        <f t="shared" si="1"/>
        <v>-0.005319847629055563</v>
      </c>
      <c r="AB21" s="21">
        <f t="shared" si="1"/>
        <v>0.008524019418651574</v>
      </c>
      <c r="AC21" s="21">
        <v>-0.0045</v>
      </c>
      <c r="AD21" s="21">
        <v>-0.0089</v>
      </c>
      <c r="AE21" s="21">
        <v>0.0044</v>
      </c>
    </row>
    <row r="22" spans="1:31" ht="12.75">
      <c r="A22" s="17"/>
      <c r="B22" s="25"/>
      <c r="C22" s="2"/>
      <c r="D22" s="19"/>
      <c r="E22" s="2"/>
      <c r="F22" s="2"/>
      <c r="G22" s="19"/>
      <c r="H22" s="20"/>
      <c r="I22" s="20"/>
      <c r="J22" s="20"/>
      <c r="K22" s="2"/>
      <c r="L22" s="2"/>
      <c r="M22" s="19"/>
      <c r="N22" s="20"/>
      <c r="O22" s="21"/>
      <c r="P22" s="21"/>
      <c r="Q22" s="20"/>
      <c r="R22" s="21"/>
      <c r="S22" s="21"/>
      <c r="T22" s="2"/>
      <c r="U22" s="2"/>
      <c r="V22" s="19"/>
      <c r="W22" s="2"/>
      <c r="X22" s="2"/>
      <c r="Y22" s="19"/>
      <c r="Z22" s="43"/>
      <c r="AA22" s="43"/>
      <c r="AB22" s="43"/>
      <c r="AC22" s="20"/>
      <c r="AD22" s="21"/>
      <c r="AE22" s="21"/>
    </row>
    <row r="23" spans="1:31" s="57" customFormat="1" ht="12.75">
      <c r="A23" s="55" t="s">
        <v>13</v>
      </c>
      <c r="B23" s="56">
        <v>239626</v>
      </c>
      <c r="C23" s="53">
        <v>1500</v>
      </c>
      <c r="D23" s="53">
        <f aca="true" t="shared" si="12" ref="D23:D36">B23/C23</f>
        <v>159.75066666666666</v>
      </c>
      <c r="E23" s="53">
        <v>253423</v>
      </c>
      <c r="F23" s="53">
        <v>1574</v>
      </c>
      <c r="G23" s="53">
        <f t="shared" si="2"/>
        <v>161.00571791613723</v>
      </c>
      <c r="H23" s="21">
        <f t="shared" si="3"/>
        <v>0.05757722450819193</v>
      </c>
      <c r="I23" s="21">
        <f t="shared" si="4"/>
        <v>0.04933333333333333</v>
      </c>
      <c r="J23" s="21">
        <f t="shared" si="5"/>
        <v>0.007856313063715344</v>
      </c>
      <c r="K23" s="53">
        <v>297503</v>
      </c>
      <c r="L23" s="53">
        <v>1859</v>
      </c>
      <c r="M23" s="53">
        <f t="shared" si="6"/>
        <v>160.03388918773535</v>
      </c>
      <c r="N23" s="21">
        <f aca="true" t="shared" si="13" ref="N23:P27">(K23-E23)/E23</f>
        <v>0.17393843494868264</v>
      </c>
      <c r="O23" s="21">
        <f t="shared" si="13"/>
        <v>0.18106734434561628</v>
      </c>
      <c r="P23" s="21">
        <f t="shared" si="13"/>
        <v>-0.0060359889138103095</v>
      </c>
      <c r="Q23" s="21" t="e">
        <f>(#REF!-K23)/K23</f>
        <v>#REF!</v>
      </c>
      <c r="R23" s="21" t="e">
        <f>(#REF!-L23)/L23</f>
        <v>#REF!</v>
      </c>
      <c r="S23" s="21" t="e">
        <f>(#REF!-M23)/M23</f>
        <v>#REF!</v>
      </c>
      <c r="T23" s="53">
        <v>422712</v>
      </c>
      <c r="U23" s="53">
        <v>2624</v>
      </c>
      <c r="V23" s="53">
        <f>T23/U23</f>
        <v>161.09451219512195</v>
      </c>
      <c r="W23" s="53">
        <v>433359</v>
      </c>
      <c r="X23" s="53">
        <v>2652</v>
      </c>
      <c r="Y23" s="53">
        <f>W23/X23</f>
        <v>163.40837104072398</v>
      </c>
      <c r="Z23" s="21">
        <f t="shared" si="1"/>
        <v>0.025187361607903254</v>
      </c>
      <c r="AA23" s="21">
        <f t="shared" si="1"/>
        <v>0.010670731707317074</v>
      </c>
      <c r="AB23" s="21">
        <f t="shared" si="1"/>
        <v>0.014363362314908779</v>
      </c>
      <c r="AC23" s="21">
        <v>0.0335</v>
      </c>
      <c r="AD23" s="21">
        <v>0.0242</v>
      </c>
      <c r="AE23" s="21">
        <v>0.0091</v>
      </c>
    </row>
    <row r="24" spans="1:31" s="57" customFormat="1" ht="12.75">
      <c r="A24" s="55" t="s">
        <v>72</v>
      </c>
      <c r="B24" s="56">
        <f>SUM(B21:B23)</f>
        <v>1696038</v>
      </c>
      <c r="C24" s="53">
        <f>SUM(C21:C23)</f>
        <v>12022</v>
      </c>
      <c r="D24" s="53">
        <f t="shared" si="12"/>
        <v>141.07785726168692</v>
      </c>
      <c r="E24" s="53">
        <f>SUM(E21:E23)</f>
        <v>1686144</v>
      </c>
      <c r="F24" s="53">
        <f>SUM(F21:F23)</f>
        <v>11960</v>
      </c>
      <c r="G24" s="53">
        <f t="shared" si="2"/>
        <v>140.98193979933112</v>
      </c>
      <c r="H24" s="21">
        <f t="shared" si="3"/>
        <v>-0.005833595709530093</v>
      </c>
      <c r="I24" s="21">
        <f t="shared" si="4"/>
        <v>-0.005157211778406255</v>
      </c>
      <c r="J24" s="21">
        <f t="shared" si="5"/>
        <v>-0.0006798902692282993</v>
      </c>
      <c r="K24" s="53">
        <f>SUM(K21:K23)</f>
        <v>1944027</v>
      </c>
      <c r="L24" s="53">
        <f>SUM(L21:L23)</f>
        <v>13485</v>
      </c>
      <c r="M24" s="53">
        <f t="shared" si="6"/>
        <v>144.16218020022248</v>
      </c>
      <c r="N24" s="21">
        <f t="shared" si="13"/>
        <v>0.152942453313596</v>
      </c>
      <c r="O24" s="21">
        <f t="shared" si="13"/>
        <v>0.12750836120401338</v>
      </c>
      <c r="P24" s="21">
        <f t="shared" si="13"/>
        <v>0.022557785808721385</v>
      </c>
      <c r="Q24" s="21" t="e">
        <f>(#REF!-K24)/K24</f>
        <v>#REF!</v>
      </c>
      <c r="R24" s="21" t="e">
        <f>(#REF!-L24)/L24</f>
        <v>#REF!</v>
      </c>
      <c r="S24" s="21" t="e">
        <f>(#REF!-M24)/M24</f>
        <v>#REF!</v>
      </c>
      <c r="T24" s="53">
        <v>2648856</v>
      </c>
      <c r="U24" s="53">
        <v>17850</v>
      </c>
      <c r="V24" s="53">
        <f>T24/U24</f>
        <v>148.39529411764707</v>
      </c>
      <c r="W24" s="53">
        <f>SUM(W21:W23)</f>
        <v>2666535</v>
      </c>
      <c r="X24" s="53">
        <v>17800</v>
      </c>
      <c r="Y24" s="53">
        <f>W24/X24</f>
        <v>149.8053370786517</v>
      </c>
      <c r="Z24" s="21">
        <f t="shared" si="1"/>
        <v>0.006674201995125443</v>
      </c>
      <c r="AA24" s="21">
        <f t="shared" si="1"/>
        <v>-0.0028011204481792717</v>
      </c>
      <c r="AB24" s="21">
        <f t="shared" si="1"/>
        <v>0.00950193851758362</v>
      </c>
      <c r="AC24" s="21">
        <v>0.0014</v>
      </c>
      <c r="AD24" s="21">
        <v>-0.0041</v>
      </c>
      <c r="AE24" s="21">
        <v>0.0055</v>
      </c>
    </row>
    <row r="25" spans="1:31" ht="12.75">
      <c r="A25" s="17"/>
      <c r="B25" s="25"/>
      <c r="C25" s="2"/>
      <c r="D25" s="19"/>
      <c r="E25" s="2"/>
      <c r="F25" s="2"/>
      <c r="G25" s="2"/>
      <c r="H25" s="20"/>
      <c r="I25" s="20"/>
      <c r="J25" s="20"/>
      <c r="K25" s="2"/>
      <c r="L25" s="2"/>
      <c r="M25" s="19"/>
      <c r="N25" s="20"/>
      <c r="O25" s="21"/>
      <c r="P25" s="21"/>
      <c r="Q25" s="20"/>
      <c r="R25" s="21"/>
      <c r="S25" s="21"/>
      <c r="T25" s="2"/>
      <c r="U25" s="2"/>
      <c r="V25" s="19"/>
      <c r="W25" s="2"/>
      <c r="X25" s="2"/>
      <c r="Y25" s="19"/>
      <c r="Z25" s="43"/>
      <c r="AA25" s="43"/>
      <c r="AB25" s="43"/>
      <c r="AC25" s="20"/>
      <c r="AD25" s="21"/>
      <c r="AE25" s="21"/>
    </row>
    <row r="26" spans="1:31" ht="12.75">
      <c r="A26" s="55" t="s">
        <v>8</v>
      </c>
      <c r="B26" s="56">
        <v>206748</v>
      </c>
      <c r="C26" s="53">
        <v>1430</v>
      </c>
      <c r="D26" s="53">
        <f t="shared" si="12"/>
        <v>144.57902097902098</v>
      </c>
      <c r="E26" s="53">
        <v>227094</v>
      </c>
      <c r="F26" s="53">
        <v>1610</v>
      </c>
      <c r="G26" s="53">
        <f>E26/F26</f>
        <v>141.05217391304348</v>
      </c>
      <c r="H26" s="21">
        <f t="shared" si="3"/>
        <v>0.0984096581345406</v>
      </c>
      <c r="I26" s="21">
        <f t="shared" si="4"/>
        <v>0.1258741258741259</v>
      </c>
      <c r="J26" s="21">
        <f t="shared" si="5"/>
        <v>-0.02439390612894845</v>
      </c>
      <c r="K26" s="59">
        <v>250318</v>
      </c>
      <c r="L26" s="59">
        <v>1693</v>
      </c>
      <c r="M26" s="59">
        <f t="shared" si="6"/>
        <v>147.85469580626108</v>
      </c>
      <c r="N26" s="60">
        <f t="shared" si="13"/>
        <v>0.10226602199970057</v>
      </c>
      <c r="O26" s="60">
        <f t="shared" si="13"/>
        <v>0.0515527950310559</v>
      </c>
      <c r="P26" s="60">
        <f t="shared" si="13"/>
        <v>0.04822699079711634</v>
      </c>
      <c r="Q26" s="60" t="e">
        <f>(#REF!-K26)/K26</f>
        <v>#REF!</v>
      </c>
      <c r="R26" s="60" t="e">
        <f>(#REF!-L26)/L26</f>
        <v>#REF!</v>
      </c>
      <c r="S26" s="60" t="e">
        <f>(#REF!-M26)/M26</f>
        <v>#REF!</v>
      </c>
      <c r="T26" s="59">
        <v>365656</v>
      </c>
      <c r="U26" s="59">
        <v>2510</v>
      </c>
      <c r="V26" s="53">
        <f>T26/U26</f>
        <v>145.6796812749004</v>
      </c>
      <c r="W26" s="59">
        <v>373018</v>
      </c>
      <c r="X26" s="59">
        <v>2400</v>
      </c>
      <c r="Y26" s="53">
        <f>W26/X26</f>
        <v>155.42416666666668</v>
      </c>
      <c r="Z26" s="21">
        <f t="shared" si="1"/>
        <v>0.020133677554860306</v>
      </c>
      <c r="AA26" s="21">
        <f t="shared" si="1"/>
        <v>-0.043824701195219126</v>
      </c>
      <c r="AB26" s="21">
        <f t="shared" si="1"/>
        <v>0.06688980444279155</v>
      </c>
      <c r="AC26" s="60">
        <v>0.0598</v>
      </c>
      <c r="AD26" s="60">
        <v>0.0663</v>
      </c>
      <c r="AE26" s="60">
        <v>-0.0061</v>
      </c>
    </row>
    <row r="27" spans="1:31" ht="12.75">
      <c r="A27" s="55" t="s">
        <v>73</v>
      </c>
      <c r="B27" s="56">
        <f>B26+B24</f>
        <v>1902786</v>
      </c>
      <c r="C27" s="53">
        <f>C26+C24</f>
        <v>13452</v>
      </c>
      <c r="D27" s="53">
        <f t="shared" si="12"/>
        <v>141.450044603033</v>
      </c>
      <c r="E27" s="53">
        <f>E26+E24</f>
        <v>1913238</v>
      </c>
      <c r="F27" s="53">
        <f>F26+F24</f>
        <v>13570</v>
      </c>
      <c r="G27" s="53">
        <f>E27/F27</f>
        <v>140.99027266028003</v>
      </c>
      <c r="H27" s="21">
        <f t="shared" si="3"/>
        <v>0.00549299816164298</v>
      </c>
      <c r="I27" s="21">
        <f t="shared" si="4"/>
        <v>0.008771929824561403</v>
      </c>
      <c r="J27" s="61">
        <f t="shared" si="5"/>
        <v>-0.0032504192136756744</v>
      </c>
      <c r="K27" s="53">
        <f>SUM(K24:K26)</f>
        <v>2194345</v>
      </c>
      <c r="L27" s="53">
        <f>SUM(L24:L26)</f>
        <v>15178</v>
      </c>
      <c r="M27" s="53">
        <f t="shared" si="6"/>
        <v>144.57405455264197</v>
      </c>
      <c r="N27" s="21">
        <f t="shared" si="13"/>
        <v>0.14692735561388598</v>
      </c>
      <c r="O27" s="21">
        <f t="shared" si="13"/>
        <v>0.1184966838614591</v>
      </c>
      <c r="P27" s="21">
        <f t="shared" si="13"/>
        <v>0.025418646440929744</v>
      </c>
      <c r="Q27" s="21" t="e">
        <f>(#REF!-K27)/K27</f>
        <v>#REF!</v>
      </c>
      <c r="R27" s="21" t="e">
        <f>(#REF!-L27)/L27</f>
        <v>#REF!</v>
      </c>
      <c r="S27" s="21" t="e">
        <f>(#REF!-M27)/M27</f>
        <v>#REF!</v>
      </c>
      <c r="T27" s="53">
        <v>3014512</v>
      </c>
      <c r="U27" s="53">
        <v>20360</v>
      </c>
      <c r="V27" s="53">
        <f>T27/U27</f>
        <v>148.060510805501</v>
      </c>
      <c r="W27" s="53">
        <f>SUM(W24:W26)</f>
        <v>3039553</v>
      </c>
      <c r="X27" s="53">
        <v>20200</v>
      </c>
      <c r="Y27" s="53">
        <f>W27/X27</f>
        <v>150.4729207920792</v>
      </c>
      <c r="Z27" s="21">
        <f t="shared" si="1"/>
        <v>0.008306817156475079</v>
      </c>
      <c r="AA27" s="21">
        <f t="shared" si="1"/>
        <v>-0.007858546168958742</v>
      </c>
      <c r="AB27" s="21">
        <f t="shared" si="1"/>
        <v>0.016293405807219337</v>
      </c>
      <c r="AC27" s="21">
        <v>0.0081</v>
      </c>
      <c r="AD27" s="21">
        <v>0.004</v>
      </c>
      <c r="AE27" s="21">
        <v>0.004</v>
      </c>
    </row>
    <row r="28" spans="1:31" ht="12.75">
      <c r="A28" s="17"/>
      <c r="B28" s="18"/>
      <c r="C28" s="19"/>
      <c r="D28" s="19"/>
      <c r="E28" s="19"/>
      <c r="F28" s="19"/>
      <c r="G28" s="19"/>
      <c r="H28" s="20"/>
      <c r="I28" s="20"/>
      <c r="J28" s="20"/>
      <c r="K28" s="28"/>
      <c r="L28" s="28"/>
      <c r="M28" s="29"/>
      <c r="N28" s="20"/>
      <c r="O28" s="21"/>
      <c r="P28" s="21"/>
      <c r="Q28" s="23"/>
      <c r="R28" s="24"/>
      <c r="S28" s="24"/>
      <c r="T28" s="30"/>
      <c r="U28" s="30"/>
      <c r="V28" s="31"/>
      <c r="W28" s="30"/>
      <c r="X28" s="30"/>
      <c r="Y28" s="31"/>
      <c r="Z28" s="43"/>
      <c r="AA28" s="24"/>
      <c r="AB28" s="24"/>
      <c r="AC28" s="23"/>
      <c r="AD28" s="24"/>
      <c r="AE28" s="24"/>
    </row>
    <row r="29" spans="1:31" ht="12.75">
      <c r="A29" s="17" t="s">
        <v>9</v>
      </c>
      <c r="B29" s="18">
        <v>199806</v>
      </c>
      <c r="C29" s="19">
        <v>1420</v>
      </c>
      <c r="D29" s="19">
        <f t="shared" si="12"/>
        <v>140.70845070422536</v>
      </c>
      <c r="E29" s="19">
        <v>247234</v>
      </c>
      <c r="F29" s="19">
        <v>1760</v>
      </c>
      <c r="G29" s="19">
        <f>E29/F29</f>
        <v>140.47386363636363</v>
      </c>
      <c r="H29" s="20">
        <f t="shared" si="3"/>
        <v>0.2373702491416674</v>
      </c>
      <c r="I29" s="20">
        <f t="shared" si="4"/>
        <v>0.23943661971830985</v>
      </c>
      <c r="J29" s="20">
        <f t="shared" si="5"/>
        <v>-0.0016671853516093053</v>
      </c>
      <c r="K29" s="19">
        <v>251760</v>
      </c>
      <c r="L29" s="19">
        <v>1722</v>
      </c>
      <c r="M29" s="19">
        <f>K29/L29</f>
        <v>146.20209059233449</v>
      </c>
      <c r="N29" s="20">
        <f aca="true" t="shared" si="14" ref="N29:P36">(K29-E29)/E29</f>
        <v>0.01830654359837239</v>
      </c>
      <c r="O29" s="21">
        <f t="shared" si="14"/>
        <v>-0.02159090909090909</v>
      </c>
      <c r="P29" s="21">
        <f t="shared" si="14"/>
        <v>0.04077788428172785</v>
      </c>
      <c r="Q29" s="20" t="e">
        <f>(#REF!-K29)/K29</f>
        <v>#REF!</v>
      </c>
      <c r="R29" s="21" t="e">
        <f>(#REF!-L29)/L29</f>
        <v>#REF!</v>
      </c>
      <c r="S29" s="21" t="e">
        <f>(#REF!-M29)/M29</f>
        <v>#REF!</v>
      </c>
      <c r="T29" s="53">
        <v>362272</v>
      </c>
      <c r="U29" s="53">
        <v>2486</v>
      </c>
      <c r="V29" s="53">
        <f>T29/U29</f>
        <v>145.72485921158489</v>
      </c>
      <c r="W29" s="53">
        <v>370002</v>
      </c>
      <c r="X29" s="53">
        <v>2400</v>
      </c>
      <c r="Y29" s="53">
        <f>W29/X29</f>
        <v>154.1675</v>
      </c>
      <c r="Z29" s="63">
        <f aca="true" t="shared" si="15" ref="Z29:AB36">(W29-T29)/T29</f>
        <v>0.02133755851956541</v>
      </c>
      <c r="AA29" s="63">
        <f t="shared" si="15"/>
        <v>-0.03459372485921158</v>
      </c>
      <c r="AB29" s="63">
        <f t="shared" si="15"/>
        <v>0.05793548769984969</v>
      </c>
      <c r="AC29" s="20">
        <v>0.0579</v>
      </c>
      <c r="AD29" s="21">
        <v>0.0498</v>
      </c>
      <c r="AE29" s="21">
        <v>0.0077</v>
      </c>
    </row>
    <row r="30" spans="1:31" ht="12.75">
      <c r="A30" s="17" t="s">
        <v>74</v>
      </c>
      <c r="B30" s="18">
        <f>B29+B27</f>
        <v>2102592</v>
      </c>
      <c r="C30" s="19">
        <f>C29+C27</f>
        <v>14872</v>
      </c>
      <c r="D30" s="19">
        <f t="shared" si="12"/>
        <v>141.37923614846693</v>
      </c>
      <c r="E30" s="19">
        <f>E29+E27</f>
        <v>2160472</v>
      </c>
      <c r="F30" s="19">
        <f>F29+F27</f>
        <v>15330</v>
      </c>
      <c r="G30" s="19">
        <f>E30/F30</f>
        <v>140.93098499673843</v>
      </c>
      <c r="H30" s="20">
        <f t="shared" si="3"/>
        <v>0.027527927434328678</v>
      </c>
      <c r="I30" s="20">
        <f t="shared" si="4"/>
        <v>0.030796126949973104</v>
      </c>
      <c r="J30" s="27">
        <f t="shared" si="5"/>
        <v>-0.003170558590780445</v>
      </c>
      <c r="K30" s="19">
        <f>SUM(K27:K29)</f>
        <v>2446105</v>
      </c>
      <c r="L30" s="19">
        <f>SUM(L27:L29)</f>
        <v>16900</v>
      </c>
      <c r="M30" s="19">
        <f>K30/L30</f>
        <v>144.73994082840235</v>
      </c>
      <c r="N30" s="20">
        <f t="shared" si="14"/>
        <v>0.13220860997041387</v>
      </c>
      <c r="O30" s="21">
        <f t="shared" si="14"/>
        <v>0.10241356816699282</v>
      </c>
      <c r="P30" s="21">
        <f t="shared" si="14"/>
        <v>0.02702710005008532</v>
      </c>
      <c r="Q30" s="20" t="e">
        <f>(#REF!-K30)/K30</f>
        <v>#REF!</v>
      </c>
      <c r="R30" s="21" t="e">
        <f>(#REF!-L30)/L30</f>
        <v>#REF!</v>
      </c>
      <c r="S30" s="21" t="e">
        <f>(#REF!-M30)/M30</f>
        <v>#REF!</v>
      </c>
      <c r="T30" s="53">
        <v>3376784</v>
      </c>
      <c r="U30" s="53">
        <v>22846</v>
      </c>
      <c r="V30" s="53">
        <f>T30/U30</f>
        <v>147.8063555983542</v>
      </c>
      <c r="W30" s="53">
        <f>SUM(W27:W29)</f>
        <v>3409555</v>
      </c>
      <c r="X30" s="53">
        <v>22600</v>
      </c>
      <c r="Y30" s="53">
        <f>W30/X30</f>
        <v>150.86526548672566</v>
      </c>
      <c r="Z30" s="63">
        <f t="shared" si="15"/>
        <v>0.009704796042625172</v>
      </c>
      <c r="AA30" s="63">
        <f t="shared" si="15"/>
        <v>-0.010767749277772914</v>
      </c>
      <c r="AB30" s="63">
        <f t="shared" si="15"/>
        <v>0.02069538807034574</v>
      </c>
      <c r="AC30" s="20">
        <v>0.0132</v>
      </c>
      <c r="AD30" s="21">
        <v>0.0088</v>
      </c>
      <c r="AE30" s="21">
        <v>0.0043</v>
      </c>
    </row>
    <row r="31" spans="1:31" ht="12.75">
      <c r="A31" s="17"/>
      <c r="B31" s="18"/>
      <c r="C31" s="19"/>
      <c r="D31" s="19"/>
      <c r="E31" s="19"/>
      <c r="F31" s="19"/>
      <c r="G31" s="19"/>
      <c r="H31" s="20"/>
      <c r="I31" s="20"/>
      <c r="J31" s="20"/>
      <c r="K31" s="19"/>
      <c r="L31" s="19"/>
      <c r="M31" s="19"/>
      <c r="N31" s="20"/>
      <c r="O31" s="21"/>
      <c r="P31" s="21"/>
      <c r="Q31" s="20"/>
      <c r="R31" s="21"/>
      <c r="S31" s="21"/>
      <c r="T31" s="19"/>
      <c r="U31" s="19"/>
      <c r="V31" s="19"/>
      <c r="W31" s="19"/>
      <c r="X31" s="19"/>
      <c r="Y31" s="19"/>
      <c r="Z31" s="23"/>
      <c r="AA31" s="24"/>
      <c r="AB31" s="24"/>
      <c r="AC31" s="20"/>
      <c r="AD31" s="21"/>
      <c r="AE31" s="21"/>
    </row>
    <row r="32" spans="1:31" ht="12.75">
      <c r="A32" s="17" t="s">
        <v>10</v>
      </c>
      <c r="B32" s="18">
        <v>189302</v>
      </c>
      <c r="C32" s="19">
        <v>1506</v>
      </c>
      <c r="D32" s="19">
        <f t="shared" si="12"/>
        <v>125.69853917662682</v>
      </c>
      <c r="E32" s="19">
        <v>214440</v>
      </c>
      <c r="F32" s="19">
        <v>1669</v>
      </c>
      <c r="G32" s="19">
        <f>E32/F32</f>
        <v>128.48412222887956</v>
      </c>
      <c r="H32" s="20">
        <f t="shared" si="3"/>
        <v>0.13279310308396108</v>
      </c>
      <c r="I32" s="20">
        <f t="shared" si="4"/>
        <v>0.10823373173970784</v>
      </c>
      <c r="J32" s="27">
        <f t="shared" si="5"/>
        <v>0.022160822794754495</v>
      </c>
      <c r="K32" s="19">
        <v>254147</v>
      </c>
      <c r="L32" s="19">
        <v>1882</v>
      </c>
      <c r="M32" s="19">
        <f>K32/L32</f>
        <v>135.04091392136024</v>
      </c>
      <c r="N32" s="20">
        <f t="shared" si="14"/>
        <v>0.1851660138033949</v>
      </c>
      <c r="O32" s="21">
        <f t="shared" si="14"/>
        <v>0.12762133013780708</v>
      </c>
      <c r="P32" s="21">
        <f t="shared" si="14"/>
        <v>0.0510319219117248</v>
      </c>
      <c r="Q32" s="20" t="e">
        <f>(#REF!-K32)/K32</f>
        <v>#REF!</v>
      </c>
      <c r="R32" s="21" t="e">
        <f>(#REF!-L32)/L32</f>
        <v>#REF!</v>
      </c>
      <c r="S32" s="21" t="e">
        <f>(#REF!-M32)/M32</f>
        <v>#REF!</v>
      </c>
      <c r="T32" s="54">
        <v>285791</v>
      </c>
      <c r="U32" s="54">
        <v>2038</v>
      </c>
      <c r="V32" s="54">
        <f>T32/U32</f>
        <v>140.23110893032384</v>
      </c>
      <c r="W32" s="53">
        <v>310472</v>
      </c>
      <c r="X32" s="53">
        <v>2051</v>
      </c>
      <c r="Y32" s="53">
        <f>W32/X32</f>
        <v>151.37591418820088</v>
      </c>
      <c r="Z32" s="63">
        <f t="shared" si="15"/>
        <v>0.08636031225615923</v>
      </c>
      <c r="AA32" s="63">
        <f t="shared" si="15"/>
        <v>0.006378802747791953</v>
      </c>
      <c r="AB32" s="63">
        <f t="shared" si="15"/>
        <v>0.07947455698588621</v>
      </c>
      <c r="AC32" s="20">
        <v>0.0663</v>
      </c>
      <c r="AD32" s="21">
        <v>0.0772</v>
      </c>
      <c r="AE32" s="21">
        <v>-0.0101</v>
      </c>
    </row>
    <row r="33" spans="1:31" ht="12.75">
      <c r="A33" s="17" t="s">
        <v>75</v>
      </c>
      <c r="B33" s="18">
        <f>B32+B30</f>
        <v>2291894</v>
      </c>
      <c r="C33" s="19">
        <f>C32+C30</f>
        <v>16378</v>
      </c>
      <c r="D33" s="19">
        <f t="shared" si="12"/>
        <v>139.93735498839908</v>
      </c>
      <c r="E33" s="19">
        <f>E32+E30</f>
        <v>2374912</v>
      </c>
      <c r="F33" s="19">
        <f>F32+F30</f>
        <v>16999</v>
      </c>
      <c r="G33" s="19">
        <f>E33/F33</f>
        <v>139.70892405435615</v>
      </c>
      <c r="H33" s="20">
        <f t="shared" si="3"/>
        <v>0.036222443097281114</v>
      </c>
      <c r="I33" s="20">
        <f t="shared" si="4"/>
        <v>0.03791671754793015</v>
      </c>
      <c r="J33" s="27">
        <f t="shared" si="5"/>
        <v>-0.0016323799607465086</v>
      </c>
      <c r="K33" s="19">
        <f>SUM(K30:K32)</f>
        <v>2700252</v>
      </c>
      <c r="L33" s="19">
        <f>SUM(L30:L32)</f>
        <v>18782</v>
      </c>
      <c r="M33" s="19">
        <f>K33/L33</f>
        <v>143.76807581727186</v>
      </c>
      <c r="N33" s="20">
        <f t="shared" si="14"/>
        <v>0.13699033901045596</v>
      </c>
      <c r="O33" s="21">
        <f t="shared" si="14"/>
        <v>0.10488852285428554</v>
      </c>
      <c r="P33" s="21">
        <f t="shared" si="14"/>
        <v>0.029054348463355396</v>
      </c>
      <c r="Q33" s="20" t="e">
        <f>(#REF!-K33)/K33</f>
        <v>#REF!</v>
      </c>
      <c r="R33" s="21" t="e">
        <f>(#REF!-L33)/L33</f>
        <v>#REF!</v>
      </c>
      <c r="S33" s="21" t="e">
        <f>(#REF!-M33)/M33</f>
        <v>#REF!</v>
      </c>
      <c r="T33" s="54">
        <v>3662575</v>
      </c>
      <c r="U33" s="54">
        <v>24884</v>
      </c>
      <c r="V33" s="54">
        <f>T33/U33</f>
        <v>147.18594277447355</v>
      </c>
      <c r="W33" s="53">
        <f>SUM(W30:W32)</f>
        <v>3720027</v>
      </c>
      <c r="X33" s="53">
        <v>24651</v>
      </c>
      <c r="Y33" s="53">
        <f>W33/X33</f>
        <v>150.90775222100524</v>
      </c>
      <c r="Z33" s="63">
        <f t="shared" si="15"/>
        <v>0.0156862316812625</v>
      </c>
      <c r="AA33" s="63">
        <f t="shared" si="15"/>
        <v>-0.009363446391255425</v>
      </c>
      <c r="AB33" s="63">
        <f t="shared" si="15"/>
        <v>0.02528644635741102</v>
      </c>
      <c r="AC33" s="20">
        <v>0.0172</v>
      </c>
      <c r="AD33" s="21">
        <v>0.0141</v>
      </c>
      <c r="AE33" s="21">
        <v>0.003</v>
      </c>
    </row>
    <row r="34" spans="1:31" ht="12.75">
      <c r="A34" s="17"/>
      <c r="B34" s="18"/>
      <c r="C34" s="19"/>
      <c r="D34" s="19"/>
      <c r="E34" s="19"/>
      <c r="F34" s="19"/>
      <c r="G34" s="19"/>
      <c r="H34" s="20"/>
      <c r="I34" s="20"/>
      <c r="J34" s="20"/>
      <c r="K34" s="19"/>
      <c r="L34" s="19"/>
      <c r="M34" s="19"/>
      <c r="N34" s="20"/>
      <c r="O34" s="21"/>
      <c r="P34" s="21"/>
      <c r="Q34" s="23"/>
      <c r="R34" s="24"/>
      <c r="S34" s="24"/>
      <c r="T34" s="22"/>
      <c r="U34" s="22"/>
      <c r="V34" s="22"/>
      <c r="W34" s="22"/>
      <c r="X34" s="22"/>
      <c r="Y34" s="22"/>
      <c r="Z34" s="23"/>
      <c r="AA34" s="24"/>
      <c r="AB34" s="24"/>
      <c r="AC34" s="23"/>
      <c r="AD34" s="24"/>
      <c r="AE34" s="24"/>
    </row>
    <row r="35" spans="1:31" ht="12.75">
      <c r="A35" s="17" t="s">
        <v>11</v>
      </c>
      <c r="B35" s="18">
        <v>189534</v>
      </c>
      <c r="C35" s="19">
        <v>1494</v>
      </c>
      <c r="D35" s="19">
        <f t="shared" si="12"/>
        <v>126.86345381526104</v>
      </c>
      <c r="E35" s="19">
        <v>215714</v>
      </c>
      <c r="F35" s="19">
        <v>1614</v>
      </c>
      <c r="G35" s="19">
        <f>E35/F35</f>
        <v>133.65179677819083</v>
      </c>
      <c r="H35" s="20">
        <f t="shared" si="3"/>
        <v>0.13812825139552798</v>
      </c>
      <c r="I35" s="20">
        <f t="shared" si="4"/>
        <v>0.08032128514056225</v>
      </c>
      <c r="J35" s="20">
        <f t="shared" si="5"/>
        <v>0.05350905054827686</v>
      </c>
      <c r="K35" s="19">
        <v>231544</v>
      </c>
      <c r="L35" s="19">
        <v>1746</v>
      </c>
      <c r="M35" s="19">
        <f>K35/L35</f>
        <v>132.6139747995418</v>
      </c>
      <c r="N35" s="20">
        <f t="shared" si="14"/>
        <v>0.07338420315788498</v>
      </c>
      <c r="O35" s="21">
        <f t="shared" si="14"/>
        <v>0.08178438661710037</v>
      </c>
      <c r="P35" s="21">
        <f t="shared" si="14"/>
        <v>-0.0077651180430547825</v>
      </c>
      <c r="Q35" s="20" t="e">
        <f>(#REF!-K35)/K35</f>
        <v>#REF!</v>
      </c>
      <c r="R35" s="21" t="e">
        <f>(#REF!-L35)/L35</f>
        <v>#REF!</v>
      </c>
      <c r="S35" s="21" t="e">
        <f>(#REF!-M35)/M35</f>
        <v>#REF!</v>
      </c>
      <c r="T35" s="53">
        <v>290333</v>
      </c>
      <c r="U35" s="53">
        <v>2032</v>
      </c>
      <c r="V35" s="53">
        <f>T35/U35</f>
        <v>142.88041338582678</v>
      </c>
      <c r="W35" s="58">
        <v>304177</v>
      </c>
      <c r="X35" s="58">
        <v>1998</v>
      </c>
      <c r="Y35" s="58">
        <f>W35/X35</f>
        <v>152.24074074074073</v>
      </c>
      <c r="Z35" s="62">
        <f t="shared" si="15"/>
        <v>0.0476831775926264</v>
      </c>
      <c r="AA35" s="62">
        <f t="shared" si="15"/>
        <v>-0.01673228346456693</v>
      </c>
      <c r="AB35" s="62">
        <f t="shared" si="15"/>
        <v>0.06551162005416243</v>
      </c>
      <c r="AC35" s="20">
        <v>0.1091</v>
      </c>
      <c r="AD35" s="21">
        <v>0.1177</v>
      </c>
      <c r="AE35" s="21">
        <v>-0.0077</v>
      </c>
    </row>
    <row r="36" spans="1:31" ht="12.75">
      <c r="A36" s="32" t="s">
        <v>78</v>
      </c>
      <c r="B36" s="19">
        <f>B35+B33</f>
        <v>2481428</v>
      </c>
      <c r="C36" s="19">
        <f>C35+C33</f>
        <v>17872</v>
      </c>
      <c r="D36" s="19">
        <f t="shared" si="12"/>
        <v>138.84444941808417</v>
      </c>
      <c r="E36" s="19">
        <f>E35+E33</f>
        <v>2590626</v>
      </c>
      <c r="F36" s="19">
        <f>F35+F33</f>
        <v>18613</v>
      </c>
      <c r="G36" s="19">
        <f>E36/F36</f>
        <v>139.18368881964219</v>
      </c>
      <c r="H36" s="20">
        <f t="shared" si="3"/>
        <v>0.04400611260935236</v>
      </c>
      <c r="I36" s="20">
        <f t="shared" si="4"/>
        <v>0.04146150402864816</v>
      </c>
      <c r="J36" s="20">
        <f t="shared" si="5"/>
        <v>0.0024433054614701284</v>
      </c>
      <c r="K36" s="19">
        <f>SUM(K33:K35)</f>
        <v>2931796</v>
      </c>
      <c r="L36" s="19">
        <f>SUM(L33:L35)</f>
        <v>20528</v>
      </c>
      <c r="M36" s="19">
        <f>K36/L36</f>
        <v>142.8193686671863</v>
      </c>
      <c r="N36" s="20">
        <f t="shared" si="14"/>
        <v>0.1316940384293217</v>
      </c>
      <c r="O36" s="21">
        <f t="shared" si="14"/>
        <v>0.10288508032020631</v>
      </c>
      <c r="P36" s="21">
        <f t="shared" si="14"/>
        <v>0.026121450569220928</v>
      </c>
      <c r="Q36" s="20" t="e">
        <f>(#REF!-K36)/K36</f>
        <v>#REF!</v>
      </c>
      <c r="R36" s="21" t="e">
        <f>(#REF!-L36)/L36</f>
        <v>#REF!</v>
      </c>
      <c r="S36" s="21" t="e">
        <f>(#REF!-M36)/M36</f>
        <v>#REF!</v>
      </c>
      <c r="T36" s="53">
        <v>3952908</v>
      </c>
      <c r="U36" s="53">
        <v>26916</v>
      </c>
      <c r="V36" s="53">
        <f>T36/U36</f>
        <v>146.8609005795809</v>
      </c>
      <c r="W36" s="58">
        <f>SUM(W33:W35)</f>
        <v>4024204</v>
      </c>
      <c r="X36" s="58">
        <v>26649</v>
      </c>
      <c r="Y36" s="58">
        <f>W36/X36</f>
        <v>151.00769259634507</v>
      </c>
      <c r="Z36" s="62">
        <f t="shared" si="15"/>
        <v>0.018036341852631026</v>
      </c>
      <c r="AA36" s="62">
        <f t="shared" si="15"/>
        <v>-0.009919750334373607</v>
      </c>
      <c r="AB36" s="62">
        <f t="shared" si="15"/>
        <v>0.028236188123584947</v>
      </c>
      <c r="AC36" s="20">
        <v>0.0234</v>
      </c>
      <c r="AD36" s="21">
        <v>0.0212</v>
      </c>
      <c r="AE36" s="21">
        <v>0.0021</v>
      </c>
    </row>
    <row r="37" spans="1:31" ht="12.75">
      <c r="A37" s="2"/>
      <c r="B37" s="19"/>
      <c r="C37" s="19"/>
      <c r="D37" s="2"/>
      <c r="E37" s="19"/>
      <c r="F37" s="19"/>
      <c r="G37" s="2"/>
      <c r="H37" s="20"/>
      <c r="I37" s="20"/>
      <c r="J37" s="20"/>
      <c r="K37" s="19"/>
      <c r="L37" s="19"/>
      <c r="M37" s="19"/>
      <c r="N37" s="20"/>
      <c r="O37" s="21"/>
      <c r="P37" s="21"/>
      <c r="Q37" s="20"/>
      <c r="R37" s="21"/>
      <c r="S37" s="21"/>
      <c r="T37" s="19"/>
      <c r="U37" s="19"/>
      <c r="V37" s="19"/>
      <c r="W37" s="19"/>
      <c r="X37" s="19"/>
      <c r="Y37" s="19"/>
      <c r="Z37" s="23"/>
      <c r="AA37" s="24"/>
      <c r="AB37" s="24"/>
      <c r="AC37" s="20"/>
      <c r="AD37" s="21"/>
      <c r="AE37" s="21"/>
    </row>
    <row r="38" spans="1:31" ht="12.75">
      <c r="A38" s="2"/>
      <c r="B38" s="19"/>
      <c r="C38" s="19"/>
      <c r="D38" s="2"/>
      <c r="E38" s="19"/>
      <c r="F38" s="19"/>
      <c r="G38" s="2"/>
      <c r="H38" s="20"/>
      <c r="I38" s="20"/>
      <c r="J38" s="20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4"/>
      <c r="AA38" s="34"/>
      <c r="AB38" s="34"/>
      <c r="AC38" s="33"/>
      <c r="AD38" s="33"/>
      <c r="AE38" s="33"/>
    </row>
    <row r="39" spans="1:31" s="52" customFormat="1" ht="12.75">
      <c r="A39" s="46" t="s">
        <v>15</v>
      </c>
      <c r="B39" s="47">
        <f>B36</f>
        <v>2481428</v>
      </c>
      <c r="C39" s="47">
        <f>C36</f>
        <v>17872</v>
      </c>
      <c r="D39" s="48">
        <f>B39/C39</f>
        <v>138.84444941808417</v>
      </c>
      <c r="E39" s="47">
        <f>E36</f>
        <v>2590626</v>
      </c>
      <c r="F39" s="47">
        <f>F36</f>
        <v>18613</v>
      </c>
      <c r="G39" s="48">
        <f>E39/F39</f>
        <v>139.18368881964219</v>
      </c>
      <c r="H39" s="49">
        <f t="shared" si="3"/>
        <v>0.04400611260935236</v>
      </c>
      <c r="I39" s="49">
        <f t="shared" si="4"/>
        <v>0.04146150402864816</v>
      </c>
      <c r="J39" s="49">
        <f t="shared" si="5"/>
        <v>0.0024433054614701284</v>
      </c>
      <c r="K39" s="50">
        <f>K36</f>
        <v>2931796</v>
      </c>
      <c r="L39" s="50">
        <f>L36</f>
        <v>20528</v>
      </c>
      <c r="M39" s="50">
        <f>M36</f>
        <v>142.8193686671863</v>
      </c>
      <c r="N39" s="51">
        <f>(K39-E39)/E39</f>
        <v>0.1316940384293217</v>
      </c>
      <c r="O39" s="51">
        <f>(L39-F39)/F39</f>
        <v>0.10288508032020631</v>
      </c>
      <c r="P39" s="51">
        <f>(M39-G39)/G39</f>
        <v>0.026121450569220928</v>
      </c>
      <c r="Q39" s="51" t="e">
        <f>(#REF!-K39)/K39</f>
        <v>#REF!</v>
      </c>
      <c r="R39" s="51" t="e">
        <f>(#REF!-L39)/L39</f>
        <v>#REF!</v>
      </c>
      <c r="S39" s="51" t="e">
        <f>(#REF!-M39)/M39</f>
        <v>#REF!</v>
      </c>
      <c r="T39" s="50">
        <f>T36</f>
        <v>3952908</v>
      </c>
      <c r="U39" s="50">
        <f>U36</f>
        <v>26916</v>
      </c>
      <c r="V39" s="50">
        <v>147</v>
      </c>
      <c r="W39" s="50">
        <f>W36</f>
        <v>4024204</v>
      </c>
      <c r="X39" s="50">
        <f>X36</f>
        <v>26649</v>
      </c>
      <c r="Y39" s="50">
        <f>W39/X39</f>
        <v>151.00769259634507</v>
      </c>
      <c r="Z39" s="76">
        <f>(W39-T39)/T39</f>
        <v>0.018036341852631026</v>
      </c>
      <c r="AA39" s="76">
        <f>(X39-U39)/U39</f>
        <v>-0.009919750334373607</v>
      </c>
      <c r="AB39" s="76">
        <f>(Y39-V39)/V39</f>
        <v>0.0272632149411229</v>
      </c>
      <c r="AC39" s="51">
        <v>0.0234</v>
      </c>
      <c r="AD39" s="51">
        <v>0.0212</v>
      </c>
      <c r="AE39" s="51">
        <v>0.0021</v>
      </c>
    </row>
    <row r="40" spans="20:23" ht="12">
      <c r="T40" s="36"/>
      <c r="W40" s="36"/>
    </row>
    <row r="41" spans="17:25" ht="12.75" customHeight="1">
      <c r="Q41" s="64"/>
      <c r="R41" s="64"/>
      <c r="S41" s="64"/>
      <c r="T41" s="64"/>
      <c r="U41" s="64"/>
      <c r="V41" s="64"/>
      <c r="W41" s="44"/>
      <c r="X41" s="44"/>
      <c r="Y41" s="44"/>
    </row>
    <row r="42" spans="17:25" ht="12">
      <c r="Q42" s="64"/>
      <c r="R42" s="64"/>
      <c r="S42" s="64"/>
      <c r="T42" s="64"/>
      <c r="U42" s="64"/>
      <c r="V42" s="64"/>
      <c r="W42" s="44"/>
      <c r="X42" s="44"/>
      <c r="Y42" s="44"/>
    </row>
    <row r="44" spans="17:25" ht="12.75" customHeight="1">
      <c r="Q44" s="64"/>
      <c r="R44" s="64"/>
      <c r="S44" s="64"/>
      <c r="T44" s="64"/>
      <c r="U44" s="64"/>
      <c r="V44" s="64"/>
      <c r="W44" s="44"/>
      <c r="X44" s="44"/>
      <c r="Y44" s="44"/>
    </row>
    <row r="45" spans="17:25" ht="12">
      <c r="Q45" s="64"/>
      <c r="R45" s="64"/>
      <c r="S45" s="64"/>
      <c r="T45" s="64"/>
      <c r="U45" s="64"/>
      <c r="V45" s="64"/>
      <c r="W45" s="44"/>
      <c r="X45" s="44"/>
      <c r="Y45" s="44"/>
    </row>
    <row r="46" spans="17:25" ht="12">
      <c r="Q46" s="64"/>
      <c r="R46" s="64"/>
      <c r="S46" s="64"/>
      <c r="T46" s="64"/>
      <c r="U46" s="64"/>
      <c r="V46" s="64"/>
      <c r="W46" s="44"/>
      <c r="X46" s="44"/>
      <c r="Y46" s="44"/>
    </row>
    <row r="47" spans="17:25" ht="12">
      <c r="Q47" s="64"/>
      <c r="R47" s="64"/>
      <c r="S47" s="64"/>
      <c r="T47" s="64"/>
      <c r="U47" s="64"/>
      <c r="V47" s="64"/>
      <c r="W47" s="44"/>
      <c r="X47" s="44"/>
      <c r="Y47" s="44"/>
    </row>
    <row r="48" spans="17:25" ht="12">
      <c r="Q48" s="64"/>
      <c r="R48" s="64"/>
      <c r="S48" s="64"/>
      <c r="T48" s="64"/>
      <c r="U48" s="64"/>
      <c r="V48" s="64"/>
      <c r="W48" s="44"/>
      <c r="X48" s="44"/>
      <c r="Y48" s="44"/>
    </row>
    <row r="49" spans="17:25" ht="27" customHeight="1">
      <c r="Q49" s="68"/>
      <c r="R49" s="68"/>
      <c r="S49" s="68"/>
      <c r="T49" s="68"/>
      <c r="U49" s="68"/>
      <c r="V49" s="68"/>
      <c r="W49" s="45"/>
      <c r="X49" s="45"/>
      <c r="Y49" s="45"/>
    </row>
    <row r="50" spans="20:23" ht="12.75">
      <c r="T50" s="35"/>
      <c r="W50" s="35"/>
    </row>
  </sheetData>
  <sheetProtection/>
  <mergeCells count="13">
    <mergeCell ref="B1:D1"/>
    <mergeCell ref="N1:P1"/>
    <mergeCell ref="K1:M1"/>
    <mergeCell ref="Q1:S1"/>
    <mergeCell ref="H1:J1"/>
    <mergeCell ref="E1:G1"/>
    <mergeCell ref="Q41:V42"/>
    <mergeCell ref="W1:Y1"/>
    <mergeCell ref="Q44:V48"/>
    <mergeCell ref="Q49:V49"/>
    <mergeCell ref="T1:V1"/>
    <mergeCell ref="AC1:AE1"/>
    <mergeCell ref="Z1:AB1"/>
  </mergeCells>
  <printOptions horizontalCentered="1"/>
  <pageMargins left="0.1968503937007874" right="0.1968503937007874" top="0.7480314960629921" bottom="0.15748031496062992" header="0.15748031496062992" footer="0.15748031496062992"/>
  <pageSetup fitToHeight="1" fitToWidth="1" horizontalDpi="600" verticalDpi="600" orientation="portrait" paperSize="9" scale="74" r:id="rId1"/>
  <headerFooter alignWithMargins="0">
    <oddHeader>&amp;L&amp;8Aéroport de Beauvais-Tillé&amp;C&amp;14Etat mensuel du trafic commercial&amp;R&amp;9&amp;D</oddHeader>
  </headerFooter>
  <ignoredErrors>
    <ignoredError sqref="S8:S3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55">
      <selection activeCell="A1" sqref="A1:B16384"/>
    </sheetView>
  </sheetViews>
  <sheetFormatPr defaultColWidth="11.421875" defaultRowHeight="12.75"/>
  <cols>
    <col min="1" max="1" width="3.00390625" style="15" bestFit="1" customWidth="1"/>
    <col min="2" max="2" width="2.421875" style="14" customWidth="1"/>
    <col min="3" max="3" width="12.421875" style="0" customWidth="1"/>
    <col min="4" max="4" width="11.421875" style="7" customWidth="1"/>
    <col min="5" max="5" width="14.140625" style="0" customWidth="1"/>
    <col min="6" max="6" width="10.57421875" style="9" customWidth="1"/>
  </cols>
  <sheetData>
    <row r="1" spans="3:4" ht="32.25" customHeight="1">
      <c r="C1" s="72" t="s">
        <v>42</v>
      </c>
      <c r="D1" s="72"/>
    </row>
    <row r="2" spans="1:4" ht="12">
      <c r="A2" s="15">
        <v>1</v>
      </c>
      <c r="C2" t="s">
        <v>44</v>
      </c>
      <c r="D2" s="7">
        <v>60907551</v>
      </c>
    </row>
    <row r="3" spans="1:4" ht="12">
      <c r="A3" s="15">
        <v>2</v>
      </c>
      <c r="C3" t="s">
        <v>46</v>
      </c>
      <c r="D3" s="7">
        <v>27139076</v>
      </c>
    </row>
    <row r="4" spans="1:4" ht="12">
      <c r="A4" s="15">
        <v>3</v>
      </c>
      <c r="C4" t="s">
        <v>48</v>
      </c>
      <c r="D4" s="7">
        <v>10422073</v>
      </c>
    </row>
    <row r="5" spans="1:4" ht="12">
      <c r="A5" s="15">
        <v>4</v>
      </c>
      <c r="C5" t="s">
        <v>50</v>
      </c>
      <c r="D5" s="7">
        <v>8437141</v>
      </c>
    </row>
    <row r="6" spans="1:4" ht="12">
      <c r="A6" s="15">
        <v>5</v>
      </c>
      <c r="C6" t="s">
        <v>52</v>
      </c>
      <c r="D6" s="7">
        <v>7363068</v>
      </c>
    </row>
    <row r="7" spans="1:4" ht="12">
      <c r="A7" s="15">
        <v>6</v>
      </c>
      <c r="C7" t="s">
        <v>54</v>
      </c>
      <c r="D7" s="7">
        <v>6988140</v>
      </c>
    </row>
    <row r="8" spans="1:4" ht="12">
      <c r="A8" s="15">
        <v>7</v>
      </c>
      <c r="C8" t="s">
        <v>47</v>
      </c>
      <c r="D8" s="7">
        <v>5053664</v>
      </c>
    </row>
    <row r="9" spans="1:4" ht="12">
      <c r="A9" s="15">
        <v>8</v>
      </c>
      <c r="C9" t="s">
        <v>51</v>
      </c>
      <c r="D9" s="7">
        <v>4117200</v>
      </c>
    </row>
    <row r="10" spans="1:4" ht="12">
      <c r="A10" s="15">
        <v>9</v>
      </c>
      <c r="C10" t="s">
        <v>45</v>
      </c>
      <c r="D10" s="7">
        <v>3677794</v>
      </c>
    </row>
    <row r="11" spans="1:4" ht="12">
      <c r="A11" s="15">
        <v>10</v>
      </c>
      <c r="C11" t="s">
        <v>56</v>
      </c>
      <c r="D11" s="7">
        <v>3246112</v>
      </c>
    </row>
    <row r="12" spans="1:4" ht="12">
      <c r="A12" s="15">
        <v>11</v>
      </c>
      <c r="C12" t="s">
        <v>53</v>
      </c>
      <c r="D12" s="7">
        <v>1313276</v>
      </c>
    </row>
    <row r="13" spans="1:4" ht="12">
      <c r="A13" s="15">
        <v>12</v>
      </c>
      <c r="C13" t="s">
        <v>58</v>
      </c>
      <c r="D13" s="7">
        <v>1164631</v>
      </c>
    </row>
    <row r="14" spans="1:4" ht="12">
      <c r="A14" s="15">
        <v>13</v>
      </c>
      <c r="C14" t="s">
        <v>60</v>
      </c>
      <c r="D14" s="7">
        <v>1114573</v>
      </c>
    </row>
    <row r="15" spans="1:4" ht="12">
      <c r="A15" s="15">
        <v>14</v>
      </c>
      <c r="C15" t="s">
        <v>61</v>
      </c>
      <c r="D15" s="7">
        <v>1080046</v>
      </c>
    </row>
    <row r="16" spans="1:4" ht="12">
      <c r="A16" s="15">
        <v>15</v>
      </c>
      <c r="C16" t="s">
        <v>62</v>
      </c>
      <c r="D16" s="7">
        <v>1032937</v>
      </c>
    </row>
    <row r="17" spans="1:4" ht="12">
      <c r="A17" s="15">
        <v>16</v>
      </c>
      <c r="C17" t="s">
        <v>64</v>
      </c>
      <c r="D17" s="7">
        <v>1025346</v>
      </c>
    </row>
    <row r="18" spans="1:4" ht="12">
      <c r="A18" s="15">
        <v>17</v>
      </c>
      <c r="C18" t="s">
        <v>55</v>
      </c>
      <c r="D18" s="7">
        <v>990927</v>
      </c>
    </row>
    <row r="19" spans="1:4" ht="12">
      <c r="A19" s="15">
        <v>18</v>
      </c>
      <c r="C19" t="s">
        <v>65</v>
      </c>
      <c r="D19" s="7">
        <v>641496</v>
      </c>
    </row>
    <row r="20" spans="1:4" ht="12">
      <c r="A20" s="15">
        <v>19</v>
      </c>
      <c r="C20" t="s">
        <v>49</v>
      </c>
      <c r="D20" s="7">
        <v>578105</v>
      </c>
    </row>
    <row r="21" spans="1:4" ht="12">
      <c r="A21" s="15">
        <v>20</v>
      </c>
      <c r="C21" t="s">
        <v>63</v>
      </c>
      <c r="D21" s="7">
        <v>433832</v>
      </c>
    </row>
    <row r="22" spans="1:4" ht="12">
      <c r="A22" s="15">
        <v>21</v>
      </c>
      <c r="C22" t="s">
        <v>59</v>
      </c>
      <c r="D22" s="7">
        <v>389429</v>
      </c>
    </row>
    <row r="23" spans="1:4" ht="12">
      <c r="A23" s="15">
        <v>22</v>
      </c>
      <c r="C23" t="s">
        <v>66</v>
      </c>
      <c r="D23" s="7">
        <v>334816</v>
      </c>
    </row>
    <row r="24" spans="1:4" ht="12">
      <c r="A24" s="15">
        <v>23</v>
      </c>
      <c r="C24" t="s">
        <v>57</v>
      </c>
      <c r="D24" s="7">
        <v>294451</v>
      </c>
    </row>
    <row r="26" spans="3:4" ht="39" customHeight="1">
      <c r="C26" s="72" t="s">
        <v>43</v>
      </c>
      <c r="D26" s="72"/>
    </row>
    <row r="27" spans="1:4" ht="12">
      <c r="A27" s="15">
        <v>1</v>
      </c>
      <c r="C27" t="s">
        <v>45</v>
      </c>
      <c r="D27" s="9">
        <v>0.254</v>
      </c>
    </row>
    <row r="28" spans="1:4" ht="12">
      <c r="A28" s="15">
        <v>2</v>
      </c>
      <c r="C28" t="s">
        <v>47</v>
      </c>
      <c r="D28" s="9">
        <v>0.22</v>
      </c>
    </row>
    <row r="29" spans="1:4" ht="12">
      <c r="A29" s="15">
        <v>3</v>
      </c>
      <c r="C29" t="s">
        <v>49</v>
      </c>
      <c r="D29" s="9">
        <v>0.1494</v>
      </c>
    </row>
    <row r="30" spans="1:4" ht="12">
      <c r="A30" s="15">
        <v>4</v>
      </c>
      <c r="C30" t="s">
        <v>51</v>
      </c>
      <c r="D30" s="9">
        <v>0.124</v>
      </c>
    </row>
    <row r="31" spans="1:4" ht="12">
      <c r="A31" s="15">
        <v>5</v>
      </c>
      <c r="C31" t="s">
        <v>53</v>
      </c>
      <c r="D31" s="9">
        <v>0.1126</v>
      </c>
    </row>
    <row r="32" spans="1:4" ht="12">
      <c r="A32" s="15">
        <v>6</v>
      </c>
      <c r="C32" t="s">
        <v>54</v>
      </c>
      <c r="D32" s="9">
        <v>0.091</v>
      </c>
    </row>
    <row r="33" spans="1:4" ht="12">
      <c r="A33" s="15">
        <v>7</v>
      </c>
      <c r="C33" t="s">
        <v>48</v>
      </c>
      <c r="D33" s="9">
        <v>0.085</v>
      </c>
    </row>
    <row r="34" spans="1:4" ht="12">
      <c r="A34" s="15">
        <v>8</v>
      </c>
      <c r="C34" t="s">
        <v>55</v>
      </c>
      <c r="D34" s="9">
        <v>0.078</v>
      </c>
    </row>
    <row r="35" spans="1:4" ht="12">
      <c r="A35" s="15">
        <v>9</v>
      </c>
      <c r="C35" t="s">
        <v>46</v>
      </c>
      <c r="D35" s="9">
        <v>0.077</v>
      </c>
    </row>
    <row r="36" spans="1:4" ht="12">
      <c r="A36" s="15">
        <v>10</v>
      </c>
      <c r="C36" t="s">
        <v>57</v>
      </c>
      <c r="D36" s="9">
        <v>0.0753</v>
      </c>
    </row>
    <row r="37" spans="1:4" ht="12">
      <c r="A37" s="15">
        <v>11</v>
      </c>
      <c r="C37" t="s">
        <v>56</v>
      </c>
      <c r="D37" s="9">
        <v>0.0708</v>
      </c>
    </row>
    <row r="38" spans="1:4" ht="12">
      <c r="A38" s="15">
        <v>12</v>
      </c>
      <c r="C38" t="s">
        <v>59</v>
      </c>
      <c r="D38" s="9">
        <v>0.0637</v>
      </c>
    </row>
    <row r="39" spans="1:4" ht="12">
      <c r="A39" s="15">
        <v>13</v>
      </c>
      <c r="C39" t="s">
        <v>50</v>
      </c>
      <c r="D39" s="9">
        <v>0.057</v>
      </c>
    </row>
    <row r="40" spans="1:4" ht="12">
      <c r="A40" s="15">
        <v>14</v>
      </c>
      <c r="C40" t="s">
        <v>60</v>
      </c>
      <c r="D40" s="9">
        <v>0.055</v>
      </c>
    </row>
    <row r="41" spans="1:4" ht="12">
      <c r="A41" s="15">
        <v>15</v>
      </c>
      <c r="C41" t="s">
        <v>63</v>
      </c>
      <c r="D41" s="9">
        <v>0.053</v>
      </c>
    </row>
    <row r="42" spans="1:4" ht="12">
      <c r="A42" s="15">
        <v>16</v>
      </c>
      <c r="C42" t="s">
        <v>44</v>
      </c>
      <c r="D42" s="9">
        <v>0.048</v>
      </c>
    </row>
    <row r="43" spans="1:4" ht="12">
      <c r="A43" s="15">
        <v>17</v>
      </c>
      <c r="C43" t="s">
        <v>62</v>
      </c>
      <c r="D43" s="9">
        <v>0.0438</v>
      </c>
    </row>
    <row r="44" spans="1:4" ht="12">
      <c r="A44" s="15">
        <v>18</v>
      </c>
      <c r="C44" t="s">
        <v>61</v>
      </c>
      <c r="D44" s="9">
        <v>0.018</v>
      </c>
    </row>
    <row r="45" spans="1:4" ht="12">
      <c r="A45" s="15">
        <v>19</v>
      </c>
      <c r="C45" t="s">
        <v>64</v>
      </c>
      <c r="D45" s="9">
        <v>0.0178</v>
      </c>
    </row>
    <row r="46" spans="1:4" ht="12">
      <c r="A46" s="15">
        <v>20</v>
      </c>
      <c r="C46" t="s">
        <v>58</v>
      </c>
      <c r="D46" s="9">
        <v>-0.005</v>
      </c>
    </row>
    <row r="47" spans="1:4" ht="12">
      <c r="A47" s="15">
        <v>21</v>
      </c>
      <c r="C47" t="s">
        <v>66</v>
      </c>
      <c r="D47" s="9">
        <v>-0.012</v>
      </c>
    </row>
    <row r="48" spans="1:4" ht="12">
      <c r="A48" s="15">
        <v>22</v>
      </c>
      <c r="C48" t="s">
        <v>52</v>
      </c>
      <c r="D48" s="9">
        <v>-0.021</v>
      </c>
    </row>
    <row r="49" spans="1:4" ht="12">
      <c r="A49" s="15">
        <v>23</v>
      </c>
      <c r="C49" t="s">
        <v>65</v>
      </c>
      <c r="D49" s="9">
        <v>-0.0478</v>
      </c>
    </row>
  </sheetData>
  <sheetProtection/>
  <mergeCells count="2">
    <mergeCell ref="C1:D1"/>
    <mergeCell ref="C26:D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"/>
  <sheetViews>
    <sheetView zoomScalePageLayoutView="0" workbookViewId="0" topLeftCell="A1">
      <selection activeCell="C41" sqref="C41"/>
    </sheetView>
  </sheetViews>
  <sheetFormatPr defaultColWidth="11.421875" defaultRowHeight="12.75"/>
  <cols>
    <col min="1" max="1" width="15.57421875" style="0" bestFit="1" customWidth="1"/>
    <col min="2" max="25" width="7.57421875" style="0" customWidth="1"/>
  </cols>
  <sheetData>
    <row r="1" spans="1:25" ht="12">
      <c r="A1" s="1"/>
      <c r="B1" s="73" t="s">
        <v>30</v>
      </c>
      <c r="C1" s="73"/>
      <c r="D1" s="73" t="s">
        <v>31</v>
      </c>
      <c r="E1" s="73"/>
      <c r="F1" s="73" t="s">
        <v>32</v>
      </c>
      <c r="G1" s="73"/>
      <c r="H1" s="73" t="s">
        <v>33</v>
      </c>
      <c r="I1" s="73"/>
      <c r="J1" s="73" t="s">
        <v>34</v>
      </c>
      <c r="K1" s="73"/>
      <c r="L1" s="74" t="s">
        <v>41</v>
      </c>
      <c r="M1" s="75"/>
      <c r="N1" s="73" t="s">
        <v>35</v>
      </c>
      <c r="O1" s="73"/>
      <c r="P1" s="74" t="s">
        <v>40</v>
      </c>
      <c r="Q1" s="75"/>
      <c r="R1" s="73" t="s">
        <v>36</v>
      </c>
      <c r="S1" s="73"/>
      <c r="T1" s="73" t="s">
        <v>37</v>
      </c>
      <c r="U1" s="73"/>
      <c r="V1" s="73" t="s">
        <v>38</v>
      </c>
      <c r="W1" s="73"/>
      <c r="X1" s="73" t="s">
        <v>39</v>
      </c>
      <c r="Y1" s="73"/>
    </row>
    <row r="2" spans="1:25" ht="12">
      <c r="A2" s="2" t="s">
        <v>26</v>
      </c>
      <c r="B2" s="1">
        <v>64</v>
      </c>
      <c r="C2" s="11">
        <f>B2/$X2</f>
        <v>0.22614840989399293</v>
      </c>
      <c r="D2" s="1">
        <v>2</v>
      </c>
      <c r="E2" s="11">
        <f>D2/$X2</f>
        <v>0.007067137809187279</v>
      </c>
      <c r="F2" s="1">
        <v>12</v>
      </c>
      <c r="G2" s="12">
        <f>F2/$X2</f>
        <v>0.04240282685512368</v>
      </c>
      <c r="H2" s="1">
        <v>53</v>
      </c>
      <c r="I2" s="12">
        <f>H2/$X2</f>
        <v>0.1872791519434629</v>
      </c>
      <c r="J2" s="1">
        <v>87</v>
      </c>
      <c r="K2" s="12">
        <f>J2/$X2</f>
        <v>0.30742049469964666</v>
      </c>
      <c r="L2" s="12"/>
      <c r="M2" s="12"/>
      <c r="N2" s="1">
        <v>4</v>
      </c>
      <c r="O2" s="12">
        <f>N2/$X2</f>
        <v>0.014134275618374558</v>
      </c>
      <c r="P2" s="12"/>
      <c r="Q2" s="12"/>
      <c r="R2" s="1">
        <v>1</v>
      </c>
      <c r="S2" s="12">
        <f>R2/$X2</f>
        <v>0.0035335689045936395</v>
      </c>
      <c r="T2" s="1">
        <v>6</v>
      </c>
      <c r="U2" s="12">
        <f>T2/$X2</f>
        <v>0.02120141342756184</v>
      </c>
      <c r="V2" s="1">
        <v>54</v>
      </c>
      <c r="W2" s="12">
        <f>V2/$X2</f>
        <v>0.19081272084805653</v>
      </c>
      <c r="X2" s="1">
        <v>283</v>
      </c>
      <c r="Y2" s="12">
        <f>X2/$X$6</f>
        <v>0.3614303959131545</v>
      </c>
    </row>
    <row r="3" spans="1:25" ht="12">
      <c r="A3" s="2" t="s">
        <v>27</v>
      </c>
      <c r="B3" s="1">
        <v>21</v>
      </c>
      <c r="C3" s="11">
        <f>B3/$X3</f>
        <v>0.23863636363636365</v>
      </c>
      <c r="D3" s="1">
        <v>6</v>
      </c>
      <c r="E3" s="11">
        <f>D3/$X3</f>
        <v>0.06818181818181818</v>
      </c>
      <c r="F3" s="1">
        <v>0</v>
      </c>
      <c r="G3" s="12">
        <f>F3/$X3</f>
        <v>0</v>
      </c>
      <c r="H3" s="1">
        <v>11</v>
      </c>
      <c r="I3" s="12">
        <f>H3/$X3</f>
        <v>0.125</v>
      </c>
      <c r="J3" s="1">
        <v>17</v>
      </c>
      <c r="K3" s="12">
        <f>J3/$X3</f>
        <v>0.19318181818181818</v>
      </c>
      <c r="L3" s="12"/>
      <c r="M3" s="12"/>
      <c r="N3" s="1">
        <v>4</v>
      </c>
      <c r="O3" s="12">
        <f>N3/$X3</f>
        <v>0.045454545454545456</v>
      </c>
      <c r="P3" s="12"/>
      <c r="Q3" s="12"/>
      <c r="R3" s="1">
        <v>2</v>
      </c>
      <c r="S3" s="12">
        <f>R3/$X3</f>
        <v>0.022727272727272728</v>
      </c>
      <c r="T3" s="1">
        <v>1</v>
      </c>
      <c r="U3" s="12">
        <f>T3/$X3</f>
        <v>0.011363636363636364</v>
      </c>
      <c r="V3" s="1">
        <v>26</v>
      </c>
      <c r="W3" s="12">
        <f>V3/$X3</f>
        <v>0.29545454545454547</v>
      </c>
      <c r="X3" s="1">
        <v>88</v>
      </c>
      <c r="Y3" s="12">
        <f>X3/$X$6</f>
        <v>0.1123882503192848</v>
      </c>
    </row>
    <row r="4" spans="1:25" ht="12">
      <c r="A4" s="2" t="s">
        <v>28</v>
      </c>
      <c r="B4" s="1">
        <v>109</v>
      </c>
      <c r="C4" s="11">
        <f>B4/$X4</f>
        <v>0.30193905817174516</v>
      </c>
      <c r="D4" s="1">
        <v>12</v>
      </c>
      <c r="E4" s="11">
        <f>D4/$X4</f>
        <v>0.0332409972299169</v>
      </c>
      <c r="F4" s="1">
        <v>20</v>
      </c>
      <c r="G4" s="12">
        <f>F4/$X4</f>
        <v>0.055401662049861494</v>
      </c>
      <c r="H4" s="1">
        <v>108</v>
      </c>
      <c r="I4" s="12">
        <f>H4/$X4</f>
        <v>0.29916897506925205</v>
      </c>
      <c r="J4" s="1">
        <v>0</v>
      </c>
      <c r="K4" s="12">
        <f>J4/$X4</f>
        <v>0</v>
      </c>
      <c r="L4" s="12"/>
      <c r="M4" s="12"/>
      <c r="N4" s="1">
        <v>26</v>
      </c>
      <c r="O4" s="12">
        <f>N4/$X4</f>
        <v>0.07202216066481995</v>
      </c>
      <c r="P4" s="12"/>
      <c r="Q4" s="12"/>
      <c r="R4" s="1">
        <v>2</v>
      </c>
      <c r="S4" s="12">
        <f>R4/$X4</f>
        <v>0.00554016620498615</v>
      </c>
      <c r="T4" s="1">
        <v>4</v>
      </c>
      <c r="U4" s="12">
        <f>T4/$X4</f>
        <v>0.0110803324099723</v>
      </c>
      <c r="V4" s="1">
        <v>80</v>
      </c>
      <c r="W4" s="12">
        <f>V4/$X4</f>
        <v>0.22160664819944598</v>
      </c>
      <c r="X4" s="1">
        <v>361</v>
      </c>
      <c r="Y4" s="12">
        <f>X4/$X$6</f>
        <v>0.4610472541507024</v>
      </c>
    </row>
    <row r="5" spans="1:25" ht="12">
      <c r="A5" s="2" t="s">
        <v>29</v>
      </c>
      <c r="B5" s="1">
        <v>24</v>
      </c>
      <c r="C5" s="11">
        <f>B5/$X5</f>
        <v>0.47058823529411764</v>
      </c>
      <c r="D5" s="1">
        <v>1</v>
      </c>
      <c r="E5" s="11">
        <f>D5/$X5</f>
        <v>0.0196078431372549</v>
      </c>
      <c r="F5" s="1">
        <v>2</v>
      </c>
      <c r="G5" s="12">
        <f>F5/$X5</f>
        <v>0.0392156862745098</v>
      </c>
      <c r="H5" s="1">
        <v>10</v>
      </c>
      <c r="I5" s="12">
        <f>H5/$X5</f>
        <v>0.19607843137254902</v>
      </c>
      <c r="J5" s="1">
        <v>3</v>
      </c>
      <c r="K5" s="12">
        <f>J5/$X5</f>
        <v>0.058823529411764705</v>
      </c>
      <c r="L5" s="12"/>
      <c r="M5" s="12"/>
      <c r="N5" s="1">
        <v>3</v>
      </c>
      <c r="O5" s="12">
        <f>N5/$X5</f>
        <v>0.058823529411764705</v>
      </c>
      <c r="P5" s="12"/>
      <c r="Q5" s="12"/>
      <c r="R5" s="1">
        <v>7</v>
      </c>
      <c r="S5" s="12">
        <f>R5/$X5</f>
        <v>0.13725490196078433</v>
      </c>
      <c r="T5" s="1">
        <v>0</v>
      </c>
      <c r="U5" s="12">
        <f>T5/$X5</f>
        <v>0</v>
      </c>
      <c r="V5" s="1">
        <v>1</v>
      </c>
      <c r="W5" s="12">
        <f>V5/$X5</f>
        <v>0.0196078431372549</v>
      </c>
      <c r="X5" s="1">
        <v>51</v>
      </c>
      <c r="Y5" s="12">
        <f>X5/$X$6</f>
        <v>0.06513409961685823</v>
      </c>
    </row>
    <row r="6" spans="1:25" ht="12.75">
      <c r="A6" s="2" t="s">
        <v>39</v>
      </c>
      <c r="B6" s="1">
        <f>SUM(B2:B5)</f>
        <v>218</v>
      </c>
      <c r="C6" s="11">
        <f>B6/$X6</f>
        <v>0.2784163473818646</v>
      </c>
      <c r="D6" s="1">
        <f>SUM(D2:D5)</f>
        <v>21</v>
      </c>
      <c r="E6" s="11">
        <f>D6/$X6</f>
        <v>0.02681992337164751</v>
      </c>
      <c r="F6" s="1">
        <f>SUM(F2:F5)</f>
        <v>34</v>
      </c>
      <c r="G6" s="12">
        <f>F6/$X6</f>
        <v>0.04342273307790549</v>
      </c>
      <c r="H6" s="1">
        <f>SUM(H2:H5)</f>
        <v>182</v>
      </c>
      <c r="I6" s="12">
        <f>H6/$X6</f>
        <v>0.23243933588761176</v>
      </c>
      <c r="J6" s="1">
        <f>SUM(J2:J5)</f>
        <v>107</v>
      </c>
      <c r="K6" s="12">
        <f>J6/$X6</f>
        <v>0.13665389527458494</v>
      </c>
      <c r="L6" s="12"/>
      <c r="M6" s="12"/>
      <c r="N6" s="1">
        <f>SUM(N2:N5)</f>
        <v>37</v>
      </c>
      <c r="O6" s="12">
        <f>N6/$X6</f>
        <v>0.04725415070242656</v>
      </c>
      <c r="P6" s="12"/>
      <c r="Q6" s="12"/>
      <c r="R6" s="1">
        <f>SUM(R2:R5)</f>
        <v>12</v>
      </c>
      <c r="S6" s="12">
        <f>R6/$X6</f>
        <v>0.01532567049808429</v>
      </c>
      <c r="T6" s="1">
        <f>SUM(T2:T5)</f>
        <v>11</v>
      </c>
      <c r="U6" s="12">
        <f>T6/$X6</f>
        <v>0.0140485312899106</v>
      </c>
      <c r="V6" s="1">
        <f>SUM(V2:V5)</f>
        <v>161</v>
      </c>
      <c r="W6" s="12">
        <f>V6/$X6</f>
        <v>0.20561941251596424</v>
      </c>
      <c r="X6" s="71">
        <v>783</v>
      </c>
      <c r="Y6" s="70"/>
    </row>
    <row r="7" s="13" customFormat="1" ht="12"/>
    <row r="9" spans="11:13" ht="12">
      <c r="K9" s="3"/>
      <c r="L9" s="3"/>
      <c r="M9" s="3"/>
    </row>
    <row r="12" ht="12">
      <c r="V12">
        <v>0.3614303959131545</v>
      </c>
    </row>
    <row r="13" ht="12">
      <c r="V13">
        <v>0.1123882503192848</v>
      </c>
    </row>
    <row r="14" ht="12">
      <c r="V14">
        <v>0.4610472541507024</v>
      </c>
    </row>
    <row r="15" ht="12">
      <c r="V15">
        <v>0.06513409961685823</v>
      </c>
    </row>
  </sheetData>
  <sheetProtection/>
  <mergeCells count="13">
    <mergeCell ref="R1:S1"/>
    <mergeCell ref="T1:U1"/>
    <mergeCell ref="V1:W1"/>
    <mergeCell ref="X1:Y1"/>
    <mergeCell ref="X6:Y6"/>
    <mergeCell ref="P1:Q1"/>
    <mergeCell ref="B1:C1"/>
    <mergeCell ref="D1:E1"/>
    <mergeCell ref="F1:G1"/>
    <mergeCell ref="H1:I1"/>
    <mergeCell ref="J1:K1"/>
    <mergeCell ref="N1:O1"/>
    <mergeCell ref="L1:M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73" r:id="rId1"/>
  <ignoredErrors>
    <ignoredError sqref="R6:X6 Z6:AA6 N6:O6 C6:K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D18" sqref="D18"/>
    </sheetView>
  </sheetViews>
  <sheetFormatPr defaultColWidth="11.421875" defaultRowHeight="12.75"/>
  <cols>
    <col min="1" max="1" width="16.8515625" style="0" bestFit="1" customWidth="1"/>
    <col min="2" max="3" width="14.57421875" style="0" bestFit="1" customWidth="1"/>
  </cols>
  <sheetData>
    <row r="1" spans="1:5" ht="37.5" customHeight="1">
      <c r="A1" s="6" t="s">
        <v>22</v>
      </c>
      <c r="B1" s="4" t="s">
        <v>17</v>
      </c>
      <c r="C1" s="4" t="s">
        <v>19</v>
      </c>
      <c r="D1" s="5" t="s">
        <v>23</v>
      </c>
      <c r="E1" s="5" t="s">
        <v>24</v>
      </c>
    </row>
    <row r="2" spans="1:2" ht="12">
      <c r="A2" s="3">
        <v>1997</v>
      </c>
      <c r="B2" s="7">
        <v>209180</v>
      </c>
    </row>
    <row r="3" spans="1:2" ht="12">
      <c r="A3" s="3">
        <v>1998</v>
      </c>
      <c r="B3" s="7">
        <v>260267</v>
      </c>
    </row>
    <row r="4" spans="1:3" ht="12">
      <c r="A4" s="3">
        <v>1999</v>
      </c>
      <c r="B4" s="7">
        <v>388836</v>
      </c>
      <c r="C4" s="7"/>
    </row>
    <row r="5" spans="1:5" ht="12">
      <c r="A5" s="3">
        <v>2000</v>
      </c>
      <c r="B5" s="7">
        <v>387962</v>
      </c>
      <c r="C5" s="7">
        <v>4502</v>
      </c>
      <c r="D5" s="10">
        <f aca="true" t="shared" si="0" ref="D5:D15">B5/C5</f>
        <v>86.17547756552644</v>
      </c>
      <c r="E5" s="7">
        <v>120</v>
      </c>
    </row>
    <row r="6" spans="1:5" ht="12">
      <c r="A6" s="3">
        <v>2001</v>
      </c>
      <c r="B6" s="7">
        <v>423520</v>
      </c>
      <c r="C6" s="7">
        <v>4366</v>
      </c>
      <c r="D6" s="10">
        <f t="shared" si="0"/>
        <v>97.00412276683463</v>
      </c>
      <c r="E6" s="7">
        <v>180</v>
      </c>
    </row>
    <row r="7" spans="1:5" ht="12">
      <c r="A7" s="3">
        <v>2002</v>
      </c>
      <c r="B7" s="7">
        <v>677857</v>
      </c>
      <c r="C7" s="7">
        <v>7107</v>
      </c>
      <c r="D7" s="10">
        <f t="shared" si="0"/>
        <v>95.37878148304489</v>
      </c>
      <c r="E7" s="7">
        <v>340</v>
      </c>
    </row>
    <row r="8" spans="1:5" ht="12">
      <c r="A8" s="3">
        <v>2003</v>
      </c>
      <c r="B8" s="7">
        <v>969445</v>
      </c>
      <c r="C8" s="7">
        <v>8857</v>
      </c>
      <c r="D8" s="10">
        <f t="shared" si="0"/>
        <v>109.45523314892176</v>
      </c>
      <c r="E8" s="7">
        <v>380</v>
      </c>
    </row>
    <row r="9" spans="1:9" ht="12">
      <c r="A9" s="3">
        <v>2004</v>
      </c>
      <c r="B9" s="7">
        <v>1427595</v>
      </c>
      <c r="C9" s="7">
        <v>10961</v>
      </c>
      <c r="D9" s="10">
        <f t="shared" si="0"/>
        <v>130.24313475047896</v>
      </c>
      <c r="E9" s="7">
        <v>470</v>
      </c>
      <c r="I9" s="9"/>
    </row>
    <row r="10" spans="1:9" ht="12">
      <c r="A10" s="3">
        <v>2005</v>
      </c>
      <c r="B10" s="7">
        <v>1848484</v>
      </c>
      <c r="C10" s="7">
        <v>13228</v>
      </c>
      <c r="D10" s="10">
        <f t="shared" si="0"/>
        <v>139.7402479588751</v>
      </c>
      <c r="E10" s="7">
        <v>550</v>
      </c>
      <c r="I10" s="9"/>
    </row>
    <row r="11" spans="1:9" ht="12">
      <c r="A11" s="3">
        <v>2006</v>
      </c>
      <c r="B11" s="7">
        <v>1887971</v>
      </c>
      <c r="C11" s="7">
        <v>13196</v>
      </c>
      <c r="D11" s="10">
        <f t="shared" si="0"/>
        <v>143.07146104880266</v>
      </c>
      <c r="E11" s="7">
        <v>700</v>
      </c>
      <c r="I11" s="9"/>
    </row>
    <row r="12" spans="1:9" ht="12">
      <c r="A12" s="3">
        <v>2007</v>
      </c>
      <c r="B12" s="7">
        <v>2155633</v>
      </c>
      <c r="C12" s="7">
        <v>15286</v>
      </c>
      <c r="D12" s="10">
        <f t="shared" si="0"/>
        <v>141.02008373675258</v>
      </c>
      <c r="E12" s="7">
        <v>780</v>
      </c>
      <c r="I12" s="9"/>
    </row>
    <row r="13" spans="1:9" ht="12">
      <c r="A13" s="3">
        <v>2008</v>
      </c>
      <c r="B13" s="7">
        <v>2484635</v>
      </c>
      <c r="C13" s="7">
        <v>17832</v>
      </c>
      <c r="D13" s="10">
        <f t="shared" si="0"/>
        <v>139.33574472857785</v>
      </c>
      <c r="E13" s="7">
        <v>780</v>
      </c>
      <c r="I13" s="9"/>
    </row>
    <row r="14" spans="1:5" ht="12">
      <c r="A14" s="3">
        <v>2009</v>
      </c>
      <c r="B14" s="7">
        <v>2591864</v>
      </c>
      <c r="C14" s="7">
        <v>18618</v>
      </c>
      <c r="D14" s="10">
        <f t="shared" si="0"/>
        <v>139.212804812547</v>
      </c>
      <c r="E14" s="7">
        <v>820</v>
      </c>
    </row>
    <row r="15" spans="1:5" ht="12">
      <c r="A15" s="3">
        <v>2010</v>
      </c>
      <c r="B15" s="7">
        <v>2931796</v>
      </c>
      <c r="C15" s="7">
        <v>20528</v>
      </c>
      <c r="D15" s="10">
        <f t="shared" si="0"/>
        <v>142.8193686671863</v>
      </c>
      <c r="E15">
        <v>900</v>
      </c>
    </row>
    <row r="16" spans="1:4" ht="12">
      <c r="A16" s="3">
        <v>2011</v>
      </c>
      <c r="B16" s="7">
        <v>3677794</v>
      </c>
      <c r="C16" s="7">
        <v>25388</v>
      </c>
      <c r="D16">
        <v>145</v>
      </c>
    </row>
    <row r="17" spans="1:9" ht="12.75">
      <c r="A17" s="40">
        <v>2012</v>
      </c>
      <c r="B17" s="41">
        <v>3850000</v>
      </c>
      <c r="C17" s="41">
        <v>26500</v>
      </c>
      <c r="D17" s="40">
        <v>145</v>
      </c>
      <c r="E17" s="40"/>
      <c r="G17" s="10"/>
      <c r="I17" s="9"/>
    </row>
    <row r="18" ht="12">
      <c r="A18" s="3"/>
    </row>
    <row r="19" spans="1:9" ht="12">
      <c r="A19" s="3"/>
      <c r="I19" s="9"/>
    </row>
    <row r="20" ht="12">
      <c r="A20" s="3"/>
    </row>
    <row r="21" ht="12">
      <c r="A21" s="3"/>
    </row>
    <row r="22" ht="12">
      <c r="A22" s="3"/>
    </row>
    <row r="28" ht="12">
      <c r="G28" s="10"/>
    </row>
    <row r="30" ht="12">
      <c r="G30" s="10"/>
    </row>
    <row r="32" ht="12">
      <c r="G32" s="10"/>
    </row>
    <row r="34" ht="12">
      <c r="G34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B33" sqref="B33:F33"/>
    </sheetView>
  </sheetViews>
  <sheetFormatPr defaultColWidth="11.421875" defaultRowHeight="12.75"/>
  <cols>
    <col min="1" max="1" width="16.8515625" style="0" bestFit="1" customWidth="1"/>
    <col min="2" max="3" width="14.57421875" style="0" bestFit="1" customWidth="1"/>
    <col min="4" max="4" width="14.140625" style="0" customWidth="1"/>
  </cols>
  <sheetData>
    <row r="1" spans="1:7" ht="37.5" customHeight="1">
      <c r="A1" s="6" t="s">
        <v>22</v>
      </c>
      <c r="B1" s="4" t="s">
        <v>17</v>
      </c>
      <c r="C1" s="4" t="s">
        <v>19</v>
      </c>
      <c r="D1" s="5" t="s">
        <v>20</v>
      </c>
      <c r="E1" s="5" t="s">
        <v>21</v>
      </c>
      <c r="F1" s="5" t="s">
        <v>23</v>
      </c>
      <c r="G1" s="5" t="s">
        <v>24</v>
      </c>
    </row>
    <row r="2" spans="1:2" ht="12">
      <c r="A2" s="3">
        <v>1997</v>
      </c>
      <c r="B2" s="7">
        <v>209180</v>
      </c>
    </row>
    <row r="3" spans="1:2" ht="12">
      <c r="A3" s="3">
        <v>1998</v>
      </c>
      <c r="B3" s="7">
        <v>260267</v>
      </c>
    </row>
    <row r="4" spans="1:2" ht="12">
      <c r="A4" s="3"/>
      <c r="B4" s="9">
        <f>(B3-B2)/B2</f>
        <v>0.24422506931829047</v>
      </c>
    </row>
    <row r="5" spans="1:5" ht="12">
      <c r="A5" s="3">
        <v>1999</v>
      </c>
      <c r="B5" s="7">
        <v>388836</v>
      </c>
      <c r="C5" s="7"/>
      <c r="D5" s="7"/>
      <c r="E5" s="7"/>
    </row>
    <row r="6" spans="1:5" ht="12">
      <c r="A6" s="3"/>
      <c r="B6" s="9">
        <f>(B5-B3)/B3</f>
        <v>0.4939888652806541</v>
      </c>
      <c r="C6" s="7"/>
      <c r="D6" s="7"/>
      <c r="E6" s="7"/>
    </row>
    <row r="7" spans="1:7" ht="12">
      <c r="A7" s="3">
        <v>2000</v>
      </c>
      <c r="B7" s="7">
        <v>387962</v>
      </c>
      <c r="C7" s="7">
        <v>4502</v>
      </c>
      <c r="D7" s="7">
        <v>33298</v>
      </c>
      <c r="E7" s="7">
        <f>D7+C7</f>
        <v>37800</v>
      </c>
      <c r="F7" s="10">
        <f>B7/C7</f>
        <v>86.17547756552644</v>
      </c>
      <c r="G7" s="7">
        <v>120</v>
      </c>
    </row>
    <row r="8" spans="1:6" ht="12">
      <c r="A8" s="3"/>
      <c r="B8" s="9">
        <f>(B7-B5)/B5</f>
        <v>-0.0022477342632883784</v>
      </c>
      <c r="C8" s="8"/>
      <c r="D8" s="8"/>
      <c r="E8" s="8"/>
      <c r="F8" s="10"/>
    </row>
    <row r="9" spans="1:7" ht="12">
      <c r="A9" s="3">
        <v>2001</v>
      </c>
      <c r="B9" s="7">
        <v>423520</v>
      </c>
      <c r="C9" s="7">
        <v>4366</v>
      </c>
      <c r="D9" s="7">
        <v>25676</v>
      </c>
      <c r="E9" s="7">
        <f aca="true" t="shared" si="0" ref="E9:E27">D9+C9</f>
        <v>30042</v>
      </c>
      <c r="F9" s="10">
        <f aca="true" t="shared" si="1" ref="F9:F27">B9/C9</f>
        <v>97.00412276683463</v>
      </c>
      <c r="G9" s="7">
        <v>180</v>
      </c>
    </row>
    <row r="10" spans="1:7" ht="12">
      <c r="A10" s="3"/>
      <c r="B10" s="9">
        <f aca="true" t="shared" si="2" ref="B10:G10">(B9-B7)/B7</f>
        <v>0.0916533062516432</v>
      </c>
      <c r="C10" s="9">
        <f t="shared" si="2"/>
        <v>-0.030208796090626388</v>
      </c>
      <c r="D10" s="9">
        <f t="shared" si="2"/>
        <v>-0.2289026367950027</v>
      </c>
      <c r="E10" s="9">
        <f t="shared" si="2"/>
        <v>-0.20523809523809525</v>
      </c>
      <c r="F10" s="9">
        <f t="shared" si="2"/>
        <v>0.1256580817097795</v>
      </c>
      <c r="G10" s="9">
        <f t="shared" si="2"/>
        <v>0.5</v>
      </c>
    </row>
    <row r="11" spans="1:7" ht="12">
      <c r="A11" s="3">
        <v>2002</v>
      </c>
      <c r="B11" s="7">
        <v>677857</v>
      </c>
      <c r="C11" s="7">
        <v>7107</v>
      </c>
      <c r="D11" s="7">
        <v>23652</v>
      </c>
      <c r="E11" s="7">
        <f t="shared" si="0"/>
        <v>30759</v>
      </c>
      <c r="F11" s="10">
        <f t="shared" si="1"/>
        <v>95.37878148304489</v>
      </c>
      <c r="G11" s="7">
        <v>340</v>
      </c>
    </row>
    <row r="12" spans="1:7" ht="12">
      <c r="A12" s="3"/>
      <c r="B12" s="9">
        <f aca="true" t="shared" si="3" ref="B12:G12">(B11-B9)/B9</f>
        <v>0.600531261805818</v>
      </c>
      <c r="C12" s="9">
        <f t="shared" si="3"/>
        <v>0.6278057718735685</v>
      </c>
      <c r="D12" s="9">
        <f t="shared" si="3"/>
        <v>-0.07882847795606793</v>
      </c>
      <c r="E12" s="9">
        <f t="shared" si="3"/>
        <v>0.023866586778510085</v>
      </c>
      <c r="F12" s="9">
        <f t="shared" si="3"/>
        <v>-0.016755383559279358</v>
      </c>
      <c r="G12" s="9">
        <f t="shared" si="3"/>
        <v>0.8888888888888888</v>
      </c>
    </row>
    <row r="13" spans="1:7" ht="12">
      <c r="A13" s="3">
        <v>2003</v>
      </c>
      <c r="B13" s="7">
        <v>969445</v>
      </c>
      <c r="C13" s="7">
        <v>8857</v>
      </c>
      <c r="D13" s="7">
        <v>19650</v>
      </c>
      <c r="E13" s="7">
        <f t="shared" si="0"/>
        <v>28507</v>
      </c>
      <c r="F13" s="10">
        <f t="shared" si="1"/>
        <v>109.45523314892176</v>
      </c>
      <c r="G13" s="7">
        <v>380</v>
      </c>
    </row>
    <row r="14" spans="1:7" ht="12">
      <c r="A14" s="3"/>
      <c r="B14" s="9">
        <f aca="true" t="shared" si="4" ref="B14:G14">(B13-B11)/B11</f>
        <v>0.4301615237432084</v>
      </c>
      <c r="C14" s="9">
        <f t="shared" si="4"/>
        <v>0.2462361052483467</v>
      </c>
      <c r="D14" s="9">
        <f t="shared" si="4"/>
        <v>-0.16920345002536782</v>
      </c>
      <c r="E14" s="9">
        <f t="shared" si="4"/>
        <v>-0.07321434376930329</v>
      </c>
      <c r="F14" s="9">
        <f t="shared" si="4"/>
        <v>0.14758472950694165</v>
      </c>
      <c r="G14" s="9">
        <f t="shared" si="4"/>
        <v>0.11764705882352941</v>
      </c>
    </row>
    <row r="15" spans="1:12" ht="12">
      <c r="A15" s="3">
        <v>2004</v>
      </c>
      <c r="B15" s="7">
        <v>1427595</v>
      </c>
      <c r="C15" s="7">
        <v>10961</v>
      </c>
      <c r="D15" s="7">
        <v>18748</v>
      </c>
      <c r="E15" s="7">
        <f t="shared" si="0"/>
        <v>29709</v>
      </c>
      <c r="F15" s="10">
        <f t="shared" si="1"/>
        <v>130.24313475047896</v>
      </c>
      <c r="G15" s="7">
        <v>470</v>
      </c>
      <c r="L15" s="9"/>
    </row>
    <row r="16" spans="1:12" ht="12">
      <c r="A16" s="3"/>
      <c r="B16" s="9">
        <f aca="true" t="shared" si="5" ref="B16:G16">(B15-B13)/B13</f>
        <v>0.47258998705444866</v>
      </c>
      <c r="C16" s="9">
        <f t="shared" si="5"/>
        <v>0.23755221858417072</v>
      </c>
      <c r="D16" s="9">
        <f t="shared" si="5"/>
        <v>-0.045903307888040715</v>
      </c>
      <c r="E16" s="9">
        <f t="shared" si="5"/>
        <v>0.04216508226049742</v>
      </c>
      <c r="F16" s="9">
        <f t="shared" si="5"/>
        <v>0.18992149578881945</v>
      </c>
      <c r="G16" s="9">
        <f t="shared" si="5"/>
        <v>0.23684210526315788</v>
      </c>
      <c r="L16" s="9"/>
    </row>
    <row r="17" spans="1:12" ht="12">
      <c r="A17" s="3">
        <v>2005</v>
      </c>
      <c r="B17" s="7">
        <v>1848484</v>
      </c>
      <c r="C17" s="7">
        <v>13228</v>
      </c>
      <c r="D17" s="7">
        <v>18109</v>
      </c>
      <c r="E17" s="7">
        <f t="shared" si="0"/>
        <v>31337</v>
      </c>
      <c r="F17" s="10">
        <f t="shared" si="1"/>
        <v>139.7402479588751</v>
      </c>
      <c r="G17" s="7">
        <v>550</v>
      </c>
      <c r="L17" s="9"/>
    </row>
    <row r="18" spans="1:12" ht="12">
      <c r="A18" s="3"/>
      <c r="B18" s="9">
        <f aca="true" t="shared" si="6" ref="B18:G18">(B17-B15)/B15</f>
        <v>0.29482381207555364</v>
      </c>
      <c r="C18" s="9">
        <f t="shared" si="6"/>
        <v>0.2068241948727306</v>
      </c>
      <c r="D18" s="9">
        <f t="shared" si="6"/>
        <v>-0.03408363558779603</v>
      </c>
      <c r="E18" s="9">
        <f t="shared" si="6"/>
        <v>0.054798209296846076</v>
      </c>
      <c r="F18" s="9">
        <f t="shared" si="6"/>
        <v>0.07291834019958751</v>
      </c>
      <c r="G18" s="9">
        <f t="shared" si="6"/>
        <v>0.1702127659574468</v>
      </c>
      <c r="L18" s="9"/>
    </row>
    <row r="19" spans="1:12" ht="12">
      <c r="A19" s="3">
        <v>2006</v>
      </c>
      <c r="B19" s="7">
        <v>1887971</v>
      </c>
      <c r="C19" s="7">
        <v>13196</v>
      </c>
      <c r="D19" s="7">
        <v>22489</v>
      </c>
      <c r="E19" s="7">
        <f t="shared" si="0"/>
        <v>35685</v>
      </c>
      <c r="F19" s="10">
        <f t="shared" si="1"/>
        <v>143.07146104880266</v>
      </c>
      <c r="G19" s="7">
        <v>700</v>
      </c>
      <c r="L19" s="9"/>
    </row>
    <row r="20" spans="1:12" ht="12">
      <c r="A20" s="3"/>
      <c r="B20" s="9">
        <f aca="true" t="shared" si="7" ref="B20:G20">(B19-B17)/B17</f>
        <v>0.021361829477561073</v>
      </c>
      <c r="C20" s="9">
        <f t="shared" si="7"/>
        <v>-0.002419110976716057</v>
      </c>
      <c r="D20" s="9">
        <f t="shared" si="7"/>
        <v>0.24186868407973935</v>
      </c>
      <c r="E20" s="9">
        <f t="shared" si="7"/>
        <v>0.13874972077735584</v>
      </c>
      <c r="F20" s="9">
        <f t="shared" si="7"/>
        <v>0.023838608694239035</v>
      </c>
      <c r="G20" s="9">
        <f t="shared" si="7"/>
        <v>0.2727272727272727</v>
      </c>
      <c r="L20" s="9"/>
    </row>
    <row r="21" spans="1:12" ht="12">
      <c r="A21" s="3">
        <v>2007</v>
      </c>
      <c r="B21" s="7">
        <v>2155633</v>
      </c>
      <c r="C21" s="7">
        <v>15286</v>
      </c>
      <c r="D21" s="7">
        <v>16263</v>
      </c>
      <c r="E21" s="7">
        <f t="shared" si="0"/>
        <v>31549</v>
      </c>
      <c r="F21" s="10">
        <f t="shared" si="1"/>
        <v>141.02008373675258</v>
      </c>
      <c r="G21" s="7">
        <v>780</v>
      </c>
      <c r="L21" s="9"/>
    </row>
    <row r="22" spans="1:12" ht="12">
      <c r="A22" s="3"/>
      <c r="B22" s="9">
        <f aca="true" t="shared" si="8" ref="B22:G22">(B21-B19)/B19</f>
        <v>0.14177230476527447</v>
      </c>
      <c r="C22" s="9">
        <f t="shared" si="8"/>
        <v>0.15838132767505306</v>
      </c>
      <c r="D22" s="9">
        <f t="shared" si="8"/>
        <v>-0.2768464582684868</v>
      </c>
      <c r="E22" s="9">
        <f t="shared" si="8"/>
        <v>-0.11590304049320443</v>
      </c>
      <c r="F22" s="9">
        <f t="shared" si="8"/>
        <v>-0.014338130728603796</v>
      </c>
      <c r="G22" s="9">
        <f t="shared" si="8"/>
        <v>0.11428571428571428</v>
      </c>
      <c r="L22" s="9"/>
    </row>
    <row r="23" spans="1:12" ht="12">
      <c r="A23" s="3">
        <v>2008</v>
      </c>
      <c r="B23" s="7">
        <v>2484635</v>
      </c>
      <c r="C23" s="7">
        <v>17832</v>
      </c>
      <c r="D23" s="7">
        <v>15892</v>
      </c>
      <c r="E23" s="7">
        <f t="shared" si="0"/>
        <v>33724</v>
      </c>
      <c r="F23" s="10">
        <f t="shared" si="1"/>
        <v>139.33574472857785</v>
      </c>
      <c r="G23" s="7">
        <v>780</v>
      </c>
      <c r="L23" s="9"/>
    </row>
    <row r="24" spans="1:12" ht="12">
      <c r="A24" s="3"/>
      <c r="B24" s="9">
        <f aca="true" t="shared" si="9" ref="B24:G24">(B23-B21)/B21</f>
        <v>0.15262431035338575</v>
      </c>
      <c r="C24" s="9">
        <f t="shared" si="9"/>
        <v>0.1665576344367395</v>
      </c>
      <c r="D24" s="9">
        <f t="shared" si="9"/>
        <v>-0.022812519215396912</v>
      </c>
      <c r="E24" s="9">
        <f t="shared" si="9"/>
        <v>0.06894037845890519</v>
      </c>
      <c r="F24" s="9">
        <f t="shared" si="9"/>
        <v>-0.011943965451892297</v>
      </c>
      <c r="G24" s="9">
        <f t="shared" si="9"/>
        <v>0</v>
      </c>
      <c r="L24" s="9"/>
    </row>
    <row r="25" spans="1:7" ht="12">
      <c r="A25" s="3">
        <v>2009</v>
      </c>
      <c r="B25" s="7">
        <v>2591864</v>
      </c>
      <c r="C25" s="7">
        <v>18618</v>
      </c>
      <c r="D25" s="7">
        <v>14159</v>
      </c>
      <c r="E25" s="7">
        <f t="shared" si="0"/>
        <v>32777</v>
      </c>
      <c r="F25" s="10">
        <f t="shared" si="1"/>
        <v>139.212804812547</v>
      </c>
      <c r="G25" s="7">
        <v>820</v>
      </c>
    </row>
    <row r="26" spans="1:12" ht="12">
      <c r="A26" s="3"/>
      <c r="B26" s="9">
        <f aca="true" t="shared" si="10" ref="B26:G26">(B25-B23)/B23</f>
        <v>0.04315684195062856</v>
      </c>
      <c r="C26" s="9">
        <f t="shared" si="10"/>
        <v>0.04407806191117093</v>
      </c>
      <c r="D26" s="9">
        <f t="shared" si="10"/>
        <v>-0.10904857790083061</v>
      </c>
      <c r="E26" s="9">
        <f t="shared" si="10"/>
        <v>-0.02808089194638833</v>
      </c>
      <c r="F26" s="9">
        <f t="shared" si="10"/>
        <v>-0.000882328624792785</v>
      </c>
      <c r="G26" s="9">
        <f t="shared" si="10"/>
        <v>0.05128205128205128</v>
      </c>
      <c r="L26" s="9"/>
    </row>
    <row r="27" spans="1:7" ht="12">
      <c r="A27" s="3">
        <v>2010</v>
      </c>
      <c r="B27" s="7">
        <v>2931796</v>
      </c>
      <c r="C27" s="7">
        <v>20528</v>
      </c>
      <c r="D27" s="7"/>
      <c r="E27" s="7">
        <f t="shared" si="0"/>
        <v>20528</v>
      </c>
      <c r="F27" s="10">
        <f t="shared" si="1"/>
        <v>142.8193686671863</v>
      </c>
      <c r="G27">
        <v>900</v>
      </c>
    </row>
    <row r="28" spans="1:12" ht="12">
      <c r="A28" s="3"/>
      <c r="B28" s="9">
        <f aca="true" t="shared" si="11" ref="B28:G28">(B27-B25)/B25</f>
        <v>0.13115348644836303</v>
      </c>
      <c r="C28" s="9">
        <f t="shared" si="11"/>
        <v>0.10258889246965303</v>
      </c>
      <c r="D28" s="9">
        <f t="shared" si="11"/>
        <v>-1</v>
      </c>
      <c r="E28" s="9">
        <f t="shared" si="11"/>
        <v>-0.37370717271257287</v>
      </c>
      <c r="F28" s="9">
        <f t="shared" si="11"/>
        <v>0.025906839959841374</v>
      </c>
      <c r="G28" s="9">
        <f t="shared" si="11"/>
        <v>0.0975609756097561</v>
      </c>
      <c r="L28" s="9"/>
    </row>
    <row r="29" spans="1:6" ht="12">
      <c r="A29" s="3">
        <v>2011</v>
      </c>
      <c r="B29" s="7">
        <v>3677794</v>
      </c>
      <c r="C29" s="7">
        <v>25388</v>
      </c>
      <c r="F29">
        <v>145</v>
      </c>
    </row>
    <row r="30" spans="1:12" ht="12">
      <c r="A30" s="3"/>
      <c r="B30" s="9">
        <f>(B29-B27)/B27</f>
        <v>0.25445085538011514</v>
      </c>
      <c r="C30" s="9">
        <f>(C29-C27)/C27</f>
        <v>0.2367498051441933</v>
      </c>
      <c r="D30" s="9"/>
      <c r="E30" s="9"/>
      <c r="F30" s="9">
        <f>(F29-F27)/F27</f>
        <v>0.015268456604756847</v>
      </c>
      <c r="J30" s="10"/>
      <c r="L30" s="9"/>
    </row>
    <row r="31" spans="1:8" ht="12.75">
      <c r="A31" s="40">
        <v>2012</v>
      </c>
      <c r="B31" s="41">
        <v>3850000</v>
      </c>
      <c r="C31" s="41">
        <v>26924</v>
      </c>
      <c r="D31" s="40"/>
      <c r="E31" s="40"/>
      <c r="F31" s="40">
        <v>145</v>
      </c>
      <c r="G31" s="40"/>
      <c r="H31" s="40"/>
    </row>
    <row r="32" spans="1:12" ht="12.75">
      <c r="A32" s="40"/>
      <c r="B32" s="42">
        <f>(B31-B29)/B29</f>
        <v>0.04682317715456603</v>
      </c>
      <c r="C32" s="42">
        <f>(C31-C29)/C29</f>
        <v>0.060501024105876794</v>
      </c>
      <c r="D32" s="42"/>
      <c r="E32" s="42"/>
      <c r="F32" s="42">
        <f>(F31-F29)/F29</f>
        <v>0</v>
      </c>
      <c r="G32" s="40"/>
      <c r="H32" s="40"/>
      <c r="L32" s="9"/>
    </row>
    <row r="33" spans="1:8" ht="12.75">
      <c r="A33" s="40"/>
      <c r="B33" s="42">
        <f>(B31-B7)/B7</f>
        <v>8.923652316463983</v>
      </c>
      <c r="C33" s="42">
        <f>(C31-C7)/C7</f>
        <v>4.980453131941359</v>
      </c>
      <c r="D33" s="42"/>
      <c r="E33" s="42"/>
      <c r="F33" s="42">
        <f>(F31-F7)/F7</f>
        <v>0.682613245627149</v>
      </c>
      <c r="G33" s="40"/>
      <c r="H33" s="40"/>
    </row>
    <row r="34" ht="12">
      <c r="A34" s="3"/>
    </row>
    <row r="35" ht="12">
      <c r="A35" s="3"/>
    </row>
    <row r="41" ht="12">
      <c r="J41" s="10"/>
    </row>
    <row r="43" ht="12">
      <c r="J43" s="10"/>
    </row>
    <row r="45" ht="12">
      <c r="J45" s="10"/>
    </row>
    <row r="47" ht="12">
      <c r="J47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E10:F10 E12:F12 E14:F14 E16:F16 E18:F18 E20:F20 E22:F22 E24:F24 E26:F26 E11 E13 E15 E17 E19 E21 E23 E25 E2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zoomScale="130" zoomScaleNormal="130" zoomScalePageLayoutView="0" workbookViewId="0" topLeftCell="A1">
      <selection activeCell="J15" sqref="J15"/>
    </sheetView>
  </sheetViews>
  <sheetFormatPr defaultColWidth="11.421875" defaultRowHeight="12.75"/>
  <cols>
    <col min="1" max="1" width="16.8515625" style="0" bestFit="1" customWidth="1"/>
    <col min="2" max="2" width="14.57421875" style="0" bestFit="1" customWidth="1"/>
    <col min="3" max="3" width="14.57421875" style="0" customWidth="1"/>
    <col min="4" max="4" width="14.57421875" style="0" bestFit="1" customWidth="1"/>
    <col min="5" max="5" width="14.140625" style="0" customWidth="1"/>
  </cols>
  <sheetData>
    <row r="1" spans="1:6" ht="37.5" customHeight="1">
      <c r="A1" s="6"/>
      <c r="B1" s="4" t="s">
        <v>17</v>
      </c>
      <c r="C1" s="4" t="s">
        <v>23</v>
      </c>
      <c r="D1" s="4" t="s">
        <v>19</v>
      </c>
      <c r="E1" s="5" t="s">
        <v>24</v>
      </c>
      <c r="F1" s="5"/>
    </row>
    <row r="2" spans="1:6" ht="12">
      <c r="A2" s="3">
        <v>2001</v>
      </c>
      <c r="B2" s="9">
        <v>0.0916533062516432</v>
      </c>
      <c r="C2" s="9">
        <v>0.1256580817097795</v>
      </c>
      <c r="D2" s="9">
        <v>-0.030208796090626388</v>
      </c>
      <c r="E2" s="9">
        <v>0.5</v>
      </c>
      <c r="F2" s="9"/>
    </row>
    <row r="3" spans="1:6" ht="12">
      <c r="A3" s="3">
        <v>2002</v>
      </c>
      <c r="B3" s="9">
        <v>0.600531261805818</v>
      </c>
      <c r="C3" s="9">
        <v>-0.016755383559279358</v>
      </c>
      <c r="D3" s="9">
        <v>0.6278057718735685</v>
      </c>
      <c r="E3" s="9">
        <v>0.8888888888888888</v>
      </c>
      <c r="F3" s="9"/>
    </row>
    <row r="4" spans="1:6" ht="12">
      <c r="A4" s="3">
        <v>2003</v>
      </c>
      <c r="B4" s="9">
        <v>0.4301615237432084</v>
      </c>
      <c r="C4" s="9">
        <v>0.14758472950694165</v>
      </c>
      <c r="D4" s="9">
        <v>0.2462361052483467</v>
      </c>
      <c r="E4" s="9">
        <v>0.11764705882352941</v>
      </c>
      <c r="F4" s="9"/>
    </row>
    <row r="5" spans="1:6" ht="12">
      <c r="A5" s="3">
        <v>2004</v>
      </c>
      <c r="B5" s="9">
        <v>0.47258998705444866</v>
      </c>
      <c r="C5" s="9">
        <v>0.18992149578881945</v>
      </c>
      <c r="D5" s="9">
        <v>0.23755221858417072</v>
      </c>
      <c r="E5" s="9">
        <v>0.23684210526315788</v>
      </c>
      <c r="F5" s="9"/>
    </row>
    <row r="6" spans="1:6" ht="12">
      <c r="A6" s="3">
        <v>2005</v>
      </c>
      <c r="B6" s="9">
        <v>0.29482381207555364</v>
      </c>
      <c r="C6" s="9">
        <v>0.07291834019958751</v>
      </c>
      <c r="D6" s="9">
        <v>0.2068241948727306</v>
      </c>
      <c r="E6" s="9">
        <v>0.1702127659574468</v>
      </c>
      <c r="F6" s="9"/>
    </row>
    <row r="7" spans="1:6" ht="12">
      <c r="A7" s="3">
        <v>2006</v>
      </c>
      <c r="B7" s="9">
        <v>0.021361829477561073</v>
      </c>
      <c r="C7" s="9">
        <v>0.023838608694239035</v>
      </c>
      <c r="D7" s="9">
        <v>-0.002419110976716057</v>
      </c>
      <c r="E7" s="9">
        <v>0.2727272727272727</v>
      </c>
      <c r="F7" s="9"/>
    </row>
    <row r="8" spans="1:6" ht="12">
      <c r="A8" s="3">
        <v>2007</v>
      </c>
      <c r="B8" s="9">
        <v>0.14177230476527447</v>
      </c>
      <c r="C8" s="9">
        <v>-0.014338130728603796</v>
      </c>
      <c r="D8" s="9">
        <v>0.15838132767505306</v>
      </c>
      <c r="E8" s="9">
        <v>0.11428571428571428</v>
      </c>
      <c r="F8" s="9"/>
    </row>
    <row r="9" spans="1:6" ht="12">
      <c r="A9" s="3">
        <v>2008</v>
      </c>
      <c r="B9" s="9">
        <v>0.15262431035338575</v>
      </c>
      <c r="C9" s="9">
        <v>-0.011943965451892297</v>
      </c>
      <c r="D9" s="9">
        <v>0.1665576344367395</v>
      </c>
      <c r="E9" s="9">
        <v>0</v>
      </c>
      <c r="F9" s="9"/>
    </row>
    <row r="10" spans="1:6" ht="12">
      <c r="A10" s="3">
        <v>2009</v>
      </c>
      <c r="B10" s="9">
        <v>0.04315684195062856</v>
      </c>
      <c r="C10" s="9">
        <v>-0.000882328624792785</v>
      </c>
      <c r="D10" s="9">
        <v>0.04407806191117093</v>
      </c>
      <c r="E10" s="9">
        <v>0.05128205128205128</v>
      </c>
      <c r="F10" s="9"/>
    </row>
    <row r="11" spans="1:6" ht="12">
      <c r="A11" s="3">
        <v>2010</v>
      </c>
      <c r="B11" s="9">
        <v>0.13115348644836303</v>
      </c>
      <c r="C11" s="9">
        <v>0.025906839959841374</v>
      </c>
      <c r="D11" s="9">
        <v>0.10258889246965303</v>
      </c>
      <c r="E11" s="9">
        <v>0.0975609756097561</v>
      </c>
      <c r="F11" s="9"/>
    </row>
    <row r="12" spans="1:6" ht="12">
      <c r="A12" s="3">
        <v>2011</v>
      </c>
      <c r="B12" s="9">
        <v>0.25445085538011514</v>
      </c>
      <c r="C12" s="9">
        <v>0.01431255550823235</v>
      </c>
      <c r="D12" s="9">
        <v>0.2367498051441933</v>
      </c>
      <c r="E12" s="9">
        <v>0.0975609756097561</v>
      </c>
      <c r="F12" s="9"/>
    </row>
    <row r="13" ht="12">
      <c r="A13" s="3"/>
    </row>
    <row r="14" ht="12">
      <c r="A14" s="3"/>
    </row>
    <row r="15" ht="12">
      <c r="A15" s="3"/>
    </row>
    <row r="16" spans="1:10" ht="12">
      <c r="A16" s="3"/>
      <c r="E16" s="9"/>
      <c r="G16" s="9"/>
      <c r="J16" s="9"/>
    </row>
    <row r="17" ht="12">
      <c r="A17" s="3"/>
    </row>
    <row r="18" ht="12">
      <c r="A18" s="3"/>
    </row>
    <row r="19" ht="12">
      <c r="A19" s="3"/>
    </row>
  </sheetData>
  <sheetProtection/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B27" sqref="B27"/>
    </sheetView>
  </sheetViews>
  <sheetFormatPr defaultColWidth="11.421875" defaultRowHeight="12.75"/>
  <cols>
    <col min="1" max="1" width="16.8515625" style="0" bestFit="1" customWidth="1"/>
    <col min="2" max="4" width="14.57421875" style="0" customWidth="1"/>
    <col min="5" max="5" width="14.140625" style="0" customWidth="1"/>
    <col min="8" max="8" width="0" style="0" hidden="1" customWidth="1"/>
  </cols>
  <sheetData>
    <row r="1" spans="1:10" ht="37.5" customHeight="1">
      <c r="A1" s="6"/>
      <c r="B1" s="4" t="s">
        <v>17</v>
      </c>
      <c r="C1" s="4" t="s">
        <v>18</v>
      </c>
      <c r="D1" s="5" t="s">
        <v>23</v>
      </c>
      <c r="E1" s="5" t="s">
        <v>24</v>
      </c>
      <c r="G1" s="5"/>
      <c r="H1" s="5"/>
      <c r="J1" s="5"/>
    </row>
    <row r="2" spans="1:8" ht="12" hidden="1">
      <c r="A2" s="3">
        <v>2000</v>
      </c>
      <c r="B2" s="7"/>
      <c r="C2" s="7"/>
      <c r="D2" s="10"/>
      <c r="H2" s="7"/>
    </row>
    <row r="3" spans="1:10" ht="12">
      <c r="A3" s="3">
        <v>2001</v>
      </c>
      <c r="B3" s="9">
        <v>0.0916533062516432</v>
      </c>
      <c r="C3" s="9">
        <v>-0.030208796090626388</v>
      </c>
      <c r="D3" s="9">
        <v>0.1256580817097795</v>
      </c>
      <c r="E3" s="9">
        <v>0.5</v>
      </c>
      <c r="G3" s="9"/>
      <c r="H3" s="7"/>
      <c r="J3" s="9"/>
    </row>
    <row r="4" spans="1:10" ht="12">
      <c r="A4" s="3">
        <v>2002</v>
      </c>
      <c r="B4" s="9">
        <v>0.6555719374577923</v>
      </c>
      <c r="C4" s="9">
        <v>0.6088405153265215</v>
      </c>
      <c r="D4" s="9">
        <v>-0.018860832915649977</v>
      </c>
      <c r="E4" s="9">
        <v>1.3333333333333333</v>
      </c>
      <c r="G4" s="9"/>
      <c r="H4" s="7"/>
      <c r="J4" s="9"/>
    </row>
    <row r="5" spans="1:10" ht="12">
      <c r="A5" s="3">
        <v>2003</v>
      </c>
      <c r="B5" s="9">
        <v>0.7515890731566494</v>
      </c>
      <c r="C5" s="9">
        <v>0.38871612616614837</v>
      </c>
      <c r="D5" s="9">
        <v>0.1633463725823088</v>
      </c>
      <c r="E5" s="9">
        <v>0.3333333333333333</v>
      </c>
      <c r="G5" s="9"/>
      <c r="H5" s="7"/>
      <c r="J5" s="9"/>
    </row>
    <row r="6" spans="1:12" ht="12">
      <c r="A6" s="3">
        <v>2004</v>
      </c>
      <c r="B6" s="9">
        <v>1.180914625659214</v>
      </c>
      <c r="C6" s="9">
        <v>0.46734784540204355</v>
      </c>
      <c r="D6" s="9">
        <v>0.24122757643844112</v>
      </c>
      <c r="E6" s="9">
        <v>0.75</v>
      </c>
      <c r="G6" s="9"/>
      <c r="H6" s="7"/>
      <c r="J6" s="9"/>
      <c r="L6" s="9"/>
    </row>
    <row r="7" spans="1:12" ht="12">
      <c r="A7" s="3">
        <v>2005</v>
      </c>
      <c r="B7" s="9">
        <v>1.0848717142400544</v>
      </c>
      <c r="C7" s="9">
        <v>0.5035539760106619</v>
      </c>
      <c r="D7" s="9">
        <v>0.11020667917012346</v>
      </c>
      <c r="E7" s="9">
        <v>0.6666666666666666</v>
      </c>
      <c r="G7" s="9"/>
      <c r="H7" s="7"/>
      <c r="J7" s="9"/>
      <c r="L7" s="9"/>
    </row>
    <row r="8" spans="1:12" ht="12">
      <c r="A8" s="3">
        <v>2006</v>
      </c>
      <c r="B8" s="9">
        <v>0.10178058675849697</v>
      </c>
      <c r="C8" s="9">
        <v>-0.007107952021323856</v>
      </c>
      <c r="D8" s="9">
        <v>0.03865616047668037</v>
      </c>
      <c r="E8" s="9">
        <v>1.25</v>
      </c>
      <c r="G8" s="9"/>
      <c r="H8" s="7"/>
      <c r="J8" s="9"/>
      <c r="L8" s="9"/>
    </row>
    <row r="9" spans="1:12" ht="12">
      <c r="A9" s="3">
        <v>2007</v>
      </c>
      <c r="B9" s="9">
        <v>0.6899180847608787</v>
      </c>
      <c r="C9" s="9">
        <v>0.46423811639271434</v>
      </c>
      <c r="D9" s="9">
        <v>-0.02380465266920331</v>
      </c>
      <c r="E9" s="9">
        <v>0.6666666666666666</v>
      </c>
      <c r="G9" s="9"/>
      <c r="H9" s="7"/>
      <c r="J9" s="9"/>
      <c r="L9" s="9"/>
    </row>
    <row r="10" spans="1:12" ht="12">
      <c r="A10" s="3">
        <v>2008</v>
      </c>
      <c r="B10" s="9">
        <v>0.8480263530964373</v>
      </c>
      <c r="C10" s="9">
        <v>0.5655264326965793</v>
      </c>
      <c r="D10" s="9">
        <v>-0.019545456036422746</v>
      </c>
      <c r="E10" s="9">
        <v>0</v>
      </c>
      <c r="G10" s="9"/>
      <c r="H10" s="7"/>
      <c r="J10" s="9"/>
      <c r="L10" s="9"/>
    </row>
    <row r="11" spans="1:10" ht="12">
      <c r="A11" s="3">
        <v>2009</v>
      </c>
      <c r="B11" s="9">
        <v>0.27639047123171856</v>
      </c>
      <c r="C11" s="9">
        <v>0.1745890715237672</v>
      </c>
      <c r="D11" s="9">
        <v>-0.0014266229733088875</v>
      </c>
      <c r="E11" s="9">
        <v>0.3333333333333333</v>
      </c>
      <c r="G11" s="9"/>
      <c r="H11" s="7"/>
      <c r="J11" s="9"/>
    </row>
    <row r="12" spans="1:10" ht="12">
      <c r="A12" s="3">
        <v>2010</v>
      </c>
      <c r="B12" s="9">
        <v>0.876199215387074</v>
      </c>
      <c r="C12" s="9">
        <v>0.42425588627276767</v>
      </c>
      <c r="D12" s="9">
        <v>0.04185139388287019</v>
      </c>
      <c r="E12" s="9">
        <v>0.6666666666666666</v>
      </c>
      <c r="G12" s="9"/>
      <c r="H12" s="7"/>
      <c r="J12" s="9"/>
    </row>
    <row r="13" spans="1:10" ht="12">
      <c r="A13" s="3">
        <v>2011</v>
      </c>
      <c r="B13" s="9">
        <v>0.25445085538011514</v>
      </c>
      <c r="C13" s="9">
        <v>0.2367498051441933</v>
      </c>
      <c r="D13" s="9">
        <v>0.01431255550823235</v>
      </c>
      <c r="E13" s="9">
        <v>0</v>
      </c>
      <c r="G13" s="9"/>
      <c r="J13" s="9"/>
    </row>
    <row r="14" ht="12">
      <c r="A14" s="3"/>
    </row>
    <row r="15" spans="1:12" ht="12">
      <c r="A15" s="3"/>
      <c r="J15" s="10"/>
      <c r="L15" s="9"/>
    </row>
    <row r="16" spans="1:5" ht="12">
      <c r="A16" s="3"/>
      <c r="B16" t="s">
        <v>17</v>
      </c>
      <c r="C16" t="s">
        <v>18</v>
      </c>
      <c r="D16" t="s">
        <v>23</v>
      </c>
      <c r="E16" t="s">
        <v>24</v>
      </c>
    </row>
    <row r="17" spans="1:12" ht="12" hidden="1">
      <c r="A17" s="3">
        <v>2000</v>
      </c>
      <c r="L17" s="9"/>
    </row>
    <row r="18" spans="1:9" ht="12">
      <c r="A18" s="3">
        <v>2001</v>
      </c>
      <c r="B18" s="9">
        <v>0.0916533062516432</v>
      </c>
      <c r="C18" s="9">
        <v>-0.030208796090626388</v>
      </c>
      <c r="D18" s="9">
        <v>0.1256580817097795</v>
      </c>
      <c r="E18" s="9">
        <v>0.5</v>
      </c>
      <c r="F18" s="9"/>
      <c r="H18" s="9"/>
      <c r="I18" s="9"/>
    </row>
    <row r="19" spans="1:9" ht="12">
      <c r="A19" s="3">
        <v>2002</v>
      </c>
      <c r="B19" s="9">
        <v>0.7472252437094354</v>
      </c>
      <c r="C19" s="9">
        <v>0.5786317192358952</v>
      </c>
      <c r="D19" s="9">
        <v>0.10679724879412952</v>
      </c>
      <c r="E19" s="9">
        <v>1.8333333333333333</v>
      </c>
      <c r="F19" s="9"/>
      <c r="H19" s="9"/>
      <c r="I19" s="9"/>
    </row>
    <row r="20" spans="1:9" ht="12">
      <c r="A20" s="3">
        <v>2003</v>
      </c>
      <c r="B20" s="9">
        <v>1.4988143168660848</v>
      </c>
      <c r="C20" s="9">
        <v>0.9673478454020435</v>
      </c>
      <c r="D20" s="9">
        <v>0.2701436213764383</v>
      </c>
      <c r="E20" s="9">
        <v>2.1666666666666665</v>
      </c>
      <c r="F20" s="9"/>
      <c r="H20" s="9"/>
      <c r="I20" s="9"/>
    </row>
    <row r="21" spans="1:9" ht="12">
      <c r="A21">
        <v>2004</v>
      </c>
      <c r="B21" s="9">
        <v>2.679728942525299</v>
      </c>
      <c r="C21" s="9">
        <v>1.434695690804087</v>
      </c>
      <c r="D21" s="9">
        <v>0.5113711978148794</v>
      </c>
      <c r="E21" s="9">
        <v>2.9166666666666665</v>
      </c>
      <c r="F21" s="9"/>
      <c r="H21" s="9"/>
      <c r="I21" s="9"/>
    </row>
    <row r="22" spans="1:9" ht="12">
      <c r="A22">
        <v>2005</v>
      </c>
      <c r="B22" s="9">
        <v>3.7646006567653534</v>
      </c>
      <c r="C22" s="9">
        <v>1.938249666814749</v>
      </c>
      <c r="D22" s="9">
        <v>0.6215778769850029</v>
      </c>
      <c r="E22" s="9">
        <v>3.5833333333333335</v>
      </c>
      <c r="F22" s="9"/>
      <c r="H22" s="9"/>
      <c r="I22" s="9"/>
    </row>
    <row r="23" spans="1:9" ht="12">
      <c r="A23">
        <v>2006</v>
      </c>
      <c r="B23" s="9">
        <v>3.8663812435238505</v>
      </c>
      <c r="C23" s="9">
        <v>1.9311417147934251</v>
      </c>
      <c r="D23" s="9">
        <v>0.6602340374616833</v>
      </c>
      <c r="E23" s="9">
        <v>4.833333333333333</v>
      </c>
      <c r="F23" s="9"/>
      <c r="H23" s="9"/>
      <c r="I23" s="9"/>
    </row>
    <row r="24" spans="1:9" ht="12">
      <c r="A24">
        <v>2007</v>
      </c>
      <c r="B24" s="9">
        <v>4.556299328284729</v>
      </c>
      <c r="C24" s="9">
        <v>2.3953798311861396</v>
      </c>
      <c r="D24" s="9">
        <v>0.6364293847924799</v>
      </c>
      <c r="E24" s="9">
        <v>5.5</v>
      </c>
      <c r="F24" s="9"/>
      <c r="H24" s="9"/>
      <c r="I24" s="9"/>
    </row>
    <row r="25" spans="1:9" ht="12">
      <c r="A25">
        <v>2008</v>
      </c>
      <c r="B25" s="9">
        <v>5.404325681381166</v>
      </c>
      <c r="C25" s="9">
        <v>2.960906263882719</v>
      </c>
      <c r="D25" s="9">
        <v>0.6168839287560572</v>
      </c>
      <c r="E25" s="9">
        <v>5.5</v>
      </c>
      <c r="F25" s="9"/>
      <c r="H25" s="9"/>
      <c r="I25" s="9"/>
    </row>
    <row r="26" spans="1:9" ht="12">
      <c r="A26">
        <v>2009</v>
      </c>
      <c r="B26" s="9">
        <v>5.680716152612884</v>
      </c>
      <c r="C26" s="9">
        <v>3.135495335406486</v>
      </c>
      <c r="D26" s="9">
        <v>0.6154573057827483</v>
      </c>
      <c r="E26" s="9">
        <v>5.833333333333333</v>
      </c>
      <c r="F26" s="9"/>
      <c r="H26" s="9"/>
      <c r="I26" s="9"/>
    </row>
    <row r="27" spans="1:9" ht="12">
      <c r="A27">
        <v>2010</v>
      </c>
      <c r="B27" s="9">
        <v>6.5569153679999586</v>
      </c>
      <c r="C27" s="9">
        <v>3.5597512216792535</v>
      </c>
      <c r="D27" s="9">
        <v>0.6573086996656186</v>
      </c>
      <c r="E27" s="9">
        <v>6.5</v>
      </c>
      <c r="F27" s="9"/>
      <c r="H27" s="9"/>
      <c r="I27" s="9"/>
    </row>
    <row r="28" ht="12">
      <c r="J28" s="10"/>
    </row>
    <row r="30" ht="12">
      <c r="J30" s="10"/>
    </row>
    <row r="32" ht="12">
      <c r="J32" s="10"/>
    </row>
  </sheetData>
  <sheetProtection/>
  <printOptions horizontalCentered="1" verticalCentered="1"/>
  <pageMargins left="0.1968503937007874" right="0.1968503937007874" top="0.5905511811023623" bottom="0.1968503937007874" header="0.1968503937007874" footer="0.1968503937007874"/>
  <pageSetup horizontalDpi="600" verticalDpi="600" orientation="landscape" paperSize="9" r:id="rId1"/>
  <headerFooter alignWithMargins="0">
    <oddHeader>&amp;L&amp;"TradeGothic LT Light,Gras"&amp;K92D050Syndicat mixte de l'aéroport de Beauvais-Tillé&amp;CAéroport de Beauvais-Tillé
Croissance 2000-2010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O33" sqref="O33"/>
    </sheetView>
  </sheetViews>
  <sheetFormatPr defaultColWidth="11.421875" defaultRowHeight="12.75"/>
  <cols>
    <col min="1" max="1" width="16.8515625" style="0" bestFit="1" customWidth="1"/>
    <col min="2" max="4" width="14.57421875" style="0" customWidth="1"/>
    <col min="5" max="5" width="14.140625" style="0" customWidth="1"/>
    <col min="8" max="8" width="0" style="0" hidden="1" customWidth="1"/>
  </cols>
  <sheetData>
    <row r="1" spans="1:5" ht="12">
      <c r="A1" s="3"/>
      <c r="B1" t="s">
        <v>17</v>
      </c>
      <c r="C1" t="s">
        <v>18</v>
      </c>
      <c r="D1" t="s">
        <v>23</v>
      </c>
      <c r="E1" t="s">
        <v>24</v>
      </c>
    </row>
    <row r="2" spans="1:12" ht="12" hidden="1">
      <c r="A2" s="3">
        <v>2000</v>
      </c>
      <c r="L2" s="9"/>
    </row>
    <row r="3" spans="1:9" ht="12">
      <c r="A3" s="3">
        <v>2001</v>
      </c>
      <c r="B3" s="9">
        <v>0.0916533062516432</v>
      </c>
      <c r="C3" s="9">
        <v>-0.030208796090626388</v>
      </c>
      <c r="D3" s="9">
        <v>0.1256580817097795</v>
      </c>
      <c r="E3" s="9">
        <v>0.5</v>
      </c>
      <c r="F3" s="9"/>
      <c r="H3" s="9"/>
      <c r="I3" s="9"/>
    </row>
    <row r="4" spans="1:9" ht="12">
      <c r="A4" s="3">
        <v>2002</v>
      </c>
      <c r="B4" s="9">
        <v>0.7472252437094354</v>
      </c>
      <c r="C4" s="9">
        <v>0.5786317192358952</v>
      </c>
      <c r="D4" s="9">
        <v>0.10679724879412952</v>
      </c>
      <c r="E4" s="9">
        <v>1.8333333333333333</v>
      </c>
      <c r="F4" s="9"/>
      <c r="H4" s="9"/>
      <c r="I4" s="9"/>
    </row>
    <row r="5" spans="1:9" ht="12">
      <c r="A5" s="3">
        <v>2003</v>
      </c>
      <c r="B5" s="9">
        <v>1.4988143168660848</v>
      </c>
      <c r="C5" s="9">
        <v>0.9673478454020435</v>
      </c>
      <c r="D5" s="9">
        <v>0.2701436213764383</v>
      </c>
      <c r="E5" s="9">
        <v>2.1666666666666665</v>
      </c>
      <c r="F5" s="9"/>
      <c r="H5" s="9"/>
      <c r="I5" s="9"/>
    </row>
    <row r="6" spans="1:9" ht="12">
      <c r="A6">
        <v>2004</v>
      </c>
      <c r="B6" s="9">
        <v>2.679728942525299</v>
      </c>
      <c r="C6" s="9">
        <v>1.434695690804087</v>
      </c>
      <c r="D6" s="9">
        <v>0.5113711978148794</v>
      </c>
      <c r="E6" s="9">
        <v>2.9166666666666665</v>
      </c>
      <c r="F6" s="9"/>
      <c r="H6" s="9"/>
      <c r="I6" s="9"/>
    </row>
    <row r="7" spans="1:9" ht="12">
      <c r="A7">
        <v>2005</v>
      </c>
      <c r="B7" s="9">
        <v>3.7646006567653534</v>
      </c>
      <c r="C7" s="9">
        <v>1.938249666814749</v>
      </c>
      <c r="D7" s="9">
        <v>0.6215778769850029</v>
      </c>
      <c r="E7" s="9">
        <v>3.5833333333333335</v>
      </c>
      <c r="F7" s="9"/>
      <c r="H7" s="9"/>
      <c r="I7" s="9"/>
    </row>
    <row r="8" spans="1:9" ht="12">
      <c r="A8">
        <v>2006</v>
      </c>
      <c r="B8" s="9">
        <v>3.8663812435238505</v>
      </c>
      <c r="C8" s="9">
        <v>1.9311417147934251</v>
      </c>
      <c r="D8" s="9">
        <v>0.6602340374616833</v>
      </c>
      <c r="E8" s="9">
        <v>4.833333333333333</v>
      </c>
      <c r="F8" s="9"/>
      <c r="H8" s="9"/>
      <c r="I8" s="9"/>
    </row>
    <row r="9" spans="1:9" ht="12">
      <c r="A9">
        <v>2007</v>
      </c>
      <c r="B9" s="9">
        <v>4.556299328284729</v>
      </c>
      <c r="C9" s="9">
        <v>2.3953798311861396</v>
      </c>
      <c r="D9" s="9">
        <v>0.6364293847924799</v>
      </c>
      <c r="E9" s="9">
        <v>5.5</v>
      </c>
      <c r="F9" s="9"/>
      <c r="H9" s="9"/>
      <c r="I9" s="9"/>
    </row>
    <row r="10" spans="1:9" ht="12">
      <c r="A10">
        <v>2008</v>
      </c>
      <c r="B10" s="9">
        <v>5.404325681381166</v>
      </c>
      <c r="C10" s="9">
        <v>2.960906263882719</v>
      </c>
      <c r="D10" s="9">
        <v>0.6168839287560572</v>
      </c>
      <c r="E10" s="9">
        <v>5.5</v>
      </c>
      <c r="F10" s="9"/>
      <c r="H10" s="9"/>
      <c r="I10" s="9"/>
    </row>
    <row r="11" spans="1:9" ht="12">
      <c r="A11">
        <v>2009</v>
      </c>
      <c r="B11" s="9">
        <v>5.680716152612884</v>
      </c>
      <c r="C11" s="9">
        <v>3.135495335406486</v>
      </c>
      <c r="D11" s="9">
        <v>0.6154573057827483</v>
      </c>
      <c r="E11" s="9">
        <v>5.833333333333333</v>
      </c>
      <c r="F11" s="9"/>
      <c r="H11" s="9"/>
      <c r="I11" s="9"/>
    </row>
    <row r="12" spans="1:9" ht="12">
      <c r="A12">
        <v>2010</v>
      </c>
      <c r="B12" s="9">
        <v>6.5569153679999586</v>
      </c>
      <c r="C12" s="9">
        <v>3.5597512216792535</v>
      </c>
      <c r="D12" s="9">
        <v>0.6573086996656186</v>
      </c>
      <c r="E12" s="9">
        <v>6.5</v>
      </c>
      <c r="F12" s="9"/>
      <c r="H12" s="9"/>
      <c r="I12" s="9"/>
    </row>
    <row r="13" spans="1:9" ht="12">
      <c r="A13">
        <v>2011</v>
      </c>
      <c r="B13" s="9">
        <v>8.479778947422686</v>
      </c>
      <c r="C13" s="9">
        <v>4.639271434917815</v>
      </c>
      <c r="D13" s="9">
        <v>0.682613245627149</v>
      </c>
      <c r="E13" s="9"/>
      <c r="H13" s="9"/>
      <c r="I13" s="9"/>
    </row>
    <row r="14" spans="1:10" ht="12">
      <c r="A14">
        <v>2012</v>
      </c>
      <c r="B14" s="9">
        <v>8.923652316463983</v>
      </c>
      <c r="C14" s="9">
        <v>4.980453131941359</v>
      </c>
      <c r="D14" s="9">
        <v>0.682613245627149</v>
      </c>
      <c r="J14" s="10"/>
    </row>
    <row r="16" ht="12">
      <c r="J16" s="10"/>
    </row>
    <row r="18" ht="12">
      <c r="J18" s="10"/>
    </row>
  </sheetData>
  <sheetProtection/>
  <printOptions horizontalCentered="1" verticalCentered="1"/>
  <pageMargins left="0.1968503937007874" right="0.1968503937007874" top="0.5905511811023623" bottom="0.1968503937007874" header="0.1968503937007874" footer="0.1968503937007874"/>
  <pageSetup horizontalDpi="600" verticalDpi="600" orientation="landscape" paperSize="9" r:id="rId2"/>
  <headerFooter alignWithMargins="0">
    <oddHeader>&amp;L&amp;"TradeGothic LT Light,Gras"&amp;K92D050Syndicat mixte de l'aéroport de Beauvais-Tillé&amp;CAéroport de Beauvais-Tillé
Croissance 2000-2010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Aéroport de Beauvais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AMOUDRY-M</dc:creator>
  <cp:keywords/>
  <dc:description/>
  <cp:lastModifiedBy>LAMARCHE, Corinne</cp:lastModifiedBy>
  <cp:lastPrinted>2013-02-11T08:05:42Z</cp:lastPrinted>
  <dcterms:created xsi:type="dcterms:W3CDTF">2010-07-01T16:35:42Z</dcterms:created>
  <dcterms:modified xsi:type="dcterms:W3CDTF">2015-01-06T10:57:40Z</dcterms:modified>
  <cp:category/>
  <cp:version/>
  <cp:contentType/>
  <cp:contentStatus/>
</cp:coreProperties>
</file>