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0" windowWidth="16380" windowHeight="7956" tabRatio="698" firstSheet="9" activeTab="16"/>
  </bookViews>
  <sheets>
    <sheet name="Titre" sheetId="1" r:id="rId1"/>
    <sheet name="Sommaire" sheetId="2" r:id="rId2"/>
    <sheet name="1 Position du service" sheetId="3" r:id="rId3"/>
    <sheet name="2 Budget" sheetId="4" r:id="rId4"/>
    <sheet name="3 Personnel" sheetId="5" r:id="rId5"/>
    <sheet name="4 Bâtiments" sheetId="6" r:id="rId6"/>
    <sheet name="5 Contrôle" sheetId="7" r:id="rId7"/>
    <sheet name="6 Producteurs" sheetId="8" r:id="rId8"/>
    <sheet name="7 Collecte" sheetId="9" r:id="rId9"/>
    <sheet name="8 Traitement" sheetId="10" r:id="rId10"/>
    <sheet name="9 Informatisation" sheetId="11" r:id="rId11"/>
    <sheet name="10 Conservation" sheetId="12" r:id="rId12"/>
    <sheet name="11 Numérisation" sheetId="13" r:id="rId13"/>
    <sheet name="12 Communication" sheetId="14" r:id="rId14"/>
    <sheet name="13 Site internet" sheetId="15" r:id="rId15"/>
    <sheet name="14 Valorisation" sheetId="16" r:id="rId16"/>
    <sheet name="ne pas modifier (chiffres-clés)" sheetId="17" r:id="rId17"/>
  </sheets>
  <definedNames>
    <definedName name="Excel_BuiltIn_Print_Area_1_1">"$#REF !.$A$1:$E$2"</definedName>
    <definedName name="Excel_BuiltIn_Print_Area_1_1_1">Titre!$A$1:$F$49</definedName>
    <definedName name="Excel_BuiltIn_Print_Area_10_1">'8 Traitement'!$A$1:$F$39</definedName>
    <definedName name="Excel_BuiltIn_Print_Area_10_1_1">"$#REF !.$A$1:$F$2"</definedName>
    <definedName name="Excel_BuiltIn_Print_Area_12_1">"$#REF !.$A$1:$E$1"</definedName>
    <definedName name="Excel_BuiltIn_Print_Area_12_1_1">'11 Numérisation'!$A$1:$D$6</definedName>
    <definedName name="Excel_BuiltIn_Print_Area_13_1">'11 Numérisation'!$A$1:$D$77</definedName>
    <definedName name="Excel_BuiltIn_Print_Area_13_1_1">'10 Conservation'!$A$1:$G$70</definedName>
    <definedName name="Excel_BuiltIn_Print_Area_14_1">'12 Communication'!$A$1:$E$43</definedName>
    <definedName name="Excel_BuiltIn_Print_Area_14_1_1">'10 Conservation'!$A$60:$E$107</definedName>
    <definedName name="Excel_BuiltIn_Print_Area_16_1">'14 Valorisation'!$A$1:$H$153</definedName>
    <definedName name="Excel_BuiltIn_Print_Area_16_1_1">"$#REF !.$A$1:$F$2"</definedName>
    <definedName name="Excel_BuiltIn_Print_Area_17_1">#REF!</definedName>
    <definedName name="Excel_BuiltIn_Print_Area_19">"$#REF !.$A$1:$E$2"</definedName>
    <definedName name="Excel_BuiltIn_Print_Area_2_1">Sommaire!$A$1:$G$41</definedName>
    <definedName name="Excel_BuiltIn_Print_Area_21">"$#REF !.$A$1:$E$1"</definedName>
    <definedName name="Excel_BuiltIn_Print_Area_23">"$#REF !.$A$1:$F$2"</definedName>
    <definedName name="Excel_BuiltIn_Print_Area_3">#REF!</definedName>
    <definedName name="Excel_BuiltIn_Print_Area_3_1">Sommaire!$A$1:$G$33</definedName>
    <definedName name="Excel_BuiltIn_Print_Area_3_1_1">Sommaire!$A$1:$G$34</definedName>
    <definedName name="Excel_BuiltIn_Print_Area_4_1">#REF!</definedName>
    <definedName name="Excel_BuiltIn_Print_Area_5_1">'3 Personnel'!$A$1:$H$43</definedName>
    <definedName name="Excel_BuiltIn_Print_Area_5_1_1">'3 Personnel'!$A$1:$H$65500</definedName>
    <definedName name="Excel_BuiltIn_Print_Area_5_1_1_1">'2 Budget'!$A$1:$F$47</definedName>
    <definedName name="Excel_BuiltIn_Print_Area_5_1_1_1_1">'2 Budget'!$A$1:$D$36</definedName>
    <definedName name="Excel_BuiltIn_Print_Area_6_1">'3 Personnel'!$A$1:$H$43</definedName>
    <definedName name="Excel_BuiltIn_Print_Area_7_1">"$#REF !.$A$1:$C$2"</definedName>
    <definedName name="Excel_BuiltIn_Print_Area_8_1">'6 Producteurs'!$A$1:$F$40</definedName>
    <definedName name="Excel_BuiltIn_Print_Area_8_1_1">"$#REF !.$A$1:$G$2"</definedName>
    <definedName name="Excel_BuiltIn_Print_Area_8_1_1_1">'9 Informatisation'!$A$1:$D$18</definedName>
    <definedName name="Excel_BuiltIn_Print_Area_9_1">'7 Collecte'!$A$1:$I$97</definedName>
    <definedName name="Excel_BuiltIn_Print_Titles_8_1">'9 Informatisation'!$A$1:$IN$2</definedName>
    <definedName name="_xlnm.Print_Titles" localSheetId="11">'10 Conservation'!$1:$2</definedName>
    <definedName name="_xlnm.Print_Titles" localSheetId="12">'11 Numérisation'!$1:$2</definedName>
    <definedName name="_xlnm.Print_Titles" localSheetId="13">'12 Communication'!$1:$2</definedName>
    <definedName name="_xlnm.Print_Titles" localSheetId="15">'14 Valorisation'!$1:$3</definedName>
    <definedName name="_xlnm.Print_Titles" localSheetId="4">'3 Personnel'!$1:$2</definedName>
    <definedName name="_xlnm.Print_Titles" localSheetId="5">'4 Bâtiments'!$1:$2</definedName>
    <definedName name="_xlnm.Print_Titles" localSheetId="6">'5 Contrôle'!$1:$3</definedName>
    <definedName name="_xlnm.Print_Titles" localSheetId="7">'6 Producteurs'!$1:$1</definedName>
    <definedName name="_xlnm.Print_Titles" localSheetId="8">'7 Collecte'!$1:$2</definedName>
    <definedName name="_xlnm.Print_Titles" localSheetId="9">'8 Traitement'!$1:$2</definedName>
    <definedName name="_xlnm.Print_Titles" localSheetId="10">'9 Informatisation'!$1:$2</definedName>
    <definedName name="_xlnm.Print_Titles" localSheetId="16">'ne pas modifier (chiffres-clés)'!$1:$2</definedName>
    <definedName name="_xlnm.Print_Area" localSheetId="11">'10 Conservation'!$A$1:$F$84</definedName>
    <definedName name="_xlnm.Print_Area" localSheetId="12">'11 Numérisation'!$A$1:$D$124</definedName>
    <definedName name="_xlnm.Print_Area" localSheetId="13">'12 Communication'!$A$1:$E$58</definedName>
    <definedName name="_xlnm.Print_Area" localSheetId="14">'13 Site internet'!$A$1:$B$53</definedName>
    <definedName name="_xlnm.Print_Area" localSheetId="15">'14 Valorisation'!$A$1:$H$173</definedName>
    <definedName name="_xlnm.Print_Area" localSheetId="3">'2 Budget'!$A$1:$D$51</definedName>
    <definedName name="_xlnm.Print_Area" localSheetId="4">'3 Personnel'!$A$1:$H$43</definedName>
    <definedName name="_xlnm.Print_Area" localSheetId="5">'4 Bâtiments'!$A$1:$I$69</definedName>
    <definedName name="_xlnm.Print_Area" localSheetId="6">'5 Contrôle'!$A$1:$G$103</definedName>
    <definedName name="_xlnm.Print_Area" localSheetId="7">'6 Producteurs'!$A$1:$E$40</definedName>
    <definedName name="_xlnm.Print_Area" localSheetId="8">'7 Collecte'!$A$1:$I$97</definedName>
    <definedName name="_xlnm.Print_Area" localSheetId="9">'8 Traitement'!$A$1:$J$38</definedName>
    <definedName name="_xlnm.Print_Area" localSheetId="10">'9 Informatisation'!$A$1:$D$36</definedName>
    <definedName name="_xlnm.Print_Area" localSheetId="16">'ne pas modifier (chiffres-clés)'!$A$1:$H$124</definedName>
    <definedName name="_xlnm.Print_Area" localSheetId="1">Sommaire!$A$1:$F$51</definedName>
    <definedName name="_xlnm.Print_Area" localSheetId="0">Titre!$A$1:$F$54</definedName>
  </definedNames>
  <calcPr calcId="145621"/>
</workbook>
</file>

<file path=xl/calcChain.xml><?xml version="1.0" encoding="utf-8"?>
<calcChain xmlns="http://schemas.openxmlformats.org/spreadsheetml/2006/main">
  <c r="C35" i="9" l="1"/>
  <c r="G44" i="7" l="1"/>
  <c r="G45" i="7"/>
  <c r="G46" i="7"/>
  <c r="G47" i="7"/>
  <c r="G49" i="7"/>
  <c r="G34" i="7"/>
  <c r="G35" i="7"/>
  <c r="B57" i="7" s="1"/>
  <c r="G36" i="7"/>
  <c r="B58" i="7" s="1"/>
  <c r="G37" i="7"/>
  <c r="G39" i="7"/>
  <c r="B59" i="7" l="1"/>
  <c r="B61" i="7"/>
  <c r="B56" i="7"/>
  <c r="H36" i="6"/>
  <c r="F18" i="10" l="1"/>
  <c r="G56" i="6" l="1"/>
  <c r="D74" i="9"/>
  <c r="F74" i="9"/>
  <c r="C74" i="9"/>
  <c r="G19" i="7" l="1"/>
  <c r="E19" i="7"/>
  <c r="B19" i="7"/>
  <c r="D55" i="9" l="1"/>
  <c r="F55" i="9"/>
  <c r="G55" i="9"/>
  <c r="I55" i="9"/>
  <c r="C55" i="9"/>
  <c r="E38" i="9" l="1"/>
  <c r="E39" i="9"/>
  <c r="E40" i="9"/>
  <c r="E41" i="9"/>
  <c r="E42" i="9"/>
  <c r="E43" i="9"/>
  <c r="E44" i="9"/>
  <c r="E45" i="9"/>
  <c r="E46" i="9"/>
  <c r="E47" i="9"/>
  <c r="E48" i="9"/>
  <c r="H20" i="9"/>
  <c r="H21" i="9"/>
  <c r="H22" i="9"/>
  <c r="H23" i="9"/>
  <c r="H24" i="9"/>
  <c r="H25" i="9"/>
  <c r="H26" i="9"/>
  <c r="H27" i="9"/>
  <c r="H28" i="9"/>
  <c r="H29" i="9"/>
  <c r="H30" i="9"/>
  <c r="H31" i="9"/>
  <c r="H32" i="9"/>
  <c r="H33" i="9"/>
  <c r="H11" i="9"/>
  <c r="H12" i="9"/>
  <c r="H13" i="9"/>
  <c r="H14" i="9"/>
  <c r="H15" i="9"/>
  <c r="H16" i="9"/>
  <c r="H17" i="9"/>
  <c r="H18" i="9"/>
  <c r="H19" i="9"/>
  <c r="E11" i="9"/>
  <c r="E12" i="9"/>
  <c r="E13" i="9"/>
  <c r="E14" i="9"/>
  <c r="E15" i="9"/>
  <c r="E16" i="9"/>
  <c r="E17" i="9"/>
  <c r="E18" i="9"/>
  <c r="E19" i="9"/>
  <c r="E20" i="9"/>
  <c r="E21" i="9"/>
  <c r="E22" i="9"/>
  <c r="E23" i="9"/>
  <c r="E24" i="9"/>
  <c r="E25" i="9"/>
  <c r="E26" i="9"/>
  <c r="E27" i="9"/>
  <c r="E28" i="9"/>
  <c r="E29" i="9"/>
  <c r="E30" i="9"/>
  <c r="E31" i="9"/>
  <c r="E32" i="9"/>
  <c r="E33" i="9"/>
  <c r="E34" i="9"/>
  <c r="C50" i="9" l="1"/>
  <c r="D43" i="4" l="1"/>
  <c r="C43" i="4"/>
  <c r="B43" i="4"/>
  <c r="E44" i="14" l="1"/>
  <c r="E26" i="14" l="1"/>
  <c r="E18" i="14"/>
  <c r="G25" i="17" l="1"/>
  <c r="D13" i="13"/>
  <c r="D14" i="13"/>
  <c r="D15" i="13"/>
  <c r="B16" i="13"/>
  <c r="C16" i="13"/>
  <c r="D16" i="13" s="1"/>
  <c r="G45" i="17" s="1"/>
  <c r="D27" i="13"/>
  <c r="D28" i="13"/>
  <c r="D29" i="13"/>
  <c r="D30" i="13"/>
  <c r="E31" i="14"/>
  <c r="E32" i="14"/>
  <c r="E33" i="14"/>
  <c r="E34" i="14"/>
  <c r="E35" i="14"/>
  <c r="E83" i="16"/>
  <c r="H108" i="16" s="1"/>
  <c r="G124" i="17" s="1"/>
  <c r="H139" i="16"/>
  <c r="D9" i="4"/>
  <c r="D14" i="4"/>
  <c r="E4" i="5"/>
  <c r="H11" i="5"/>
  <c r="H12" i="5"/>
  <c r="H13" i="5"/>
  <c r="H14" i="5"/>
  <c r="H15" i="5"/>
  <c r="H16" i="5"/>
  <c r="B17" i="5"/>
  <c r="C17" i="5"/>
  <c r="G11" i="17" s="1"/>
  <c r="D17" i="5"/>
  <c r="E17" i="5"/>
  <c r="F17" i="5"/>
  <c r="G17" i="5"/>
  <c r="D35" i="5"/>
  <c r="E35" i="5"/>
  <c r="D21" i="6"/>
  <c r="F21" i="6"/>
  <c r="E56" i="6"/>
  <c r="E58" i="6" s="1"/>
  <c r="G66" i="17" s="1"/>
  <c r="H56" i="6"/>
  <c r="I56" i="6" s="1"/>
  <c r="E57" i="6"/>
  <c r="H57" i="6"/>
  <c r="I57" i="6" s="1"/>
  <c r="C58" i="6"/>
  <c r="D58" i="6"/>
  <c r="F58" i="6"/>
  <c r="G58" i="6"/>
  <c r="G20" i="17" s="1"/>
  <c r="B20" i="7"/>
  <c r="G57" i="17" s="1"/>
  <c r="D20" i="7"/>
  <c r="G60" i="17" s="1"/>
  <c r="E20" i="7"/>
  <c r="G61" i="17" s="1"/>
  <c r="G20" i="7"/>
  <c r="E10" i="9"/>
  <c r="E35" i="9" s="1"/>
  <c r="H10" i="9"/>
  <c r="H34" i="9"/>
  <c r="D35" i="9"/>
  <c r="F35" i="9"/>
  <c r="G35" i="9"/>
  <c r="I35" i="9"/>
  <c r="E36" i="9"/>
  <c r="H36" i="9"/>
  <c r="E37" i="9"/>
  <c r="H37" i="9"/>
  <c r="E49" i="9"/>
  <c r="E50" i="9" s="1"/>
  <c r="H49" i="9"/>
  <c r="D50" i="9"/>
  <c r="F50" i="9"/>
  <c r="G50" i="9"/>
  <c r="H50" i="9"/>
  <c r="I50" i="9"/>
  <c r="E51" i="9"/>
  <c r="H51" i="9"/>
  <c r="E52" i="9"/>
  <c r="H52" i="9"/>
  <c r="E53" i="9"/>
  <c r="H53" i="9"/>
  <c r="E22" i="10"/>
  <c r="I4" i="10" s="1"/>
  <c r="F22" i="10"/>
  <c r="G22" i="10"/>
  <c r="H22" i="10"/>
  <c r="I22" i="10"/>
  <c r="G34" i="17" s="1"/>
  <c r="C3" i="17"/>
  <c r="G5" i="17"/>
  <c r="G8" i="17"/>
  <c r="G9" i="17"/>
  <c r="G10" i="17"/>
  <c r="G12" i="17"/>
  <c r="G13" i="17"/>
  <c r="G14" i="17"/>
  <c r="G15" i="17"/>
  <c r="G18" i="17"/>
  <c r="G19" i="17"/>
  <c r="G24" i="17"/>
  <c r="G26" i="17"/>
  <c r="G28" i="17"/>
  <c r="G33" i="17"/>
  <c r="G35" i="17"/>
  <c r="G39" i="17"/>
  <c r="G41" i="17"/>
  <c r="G42" i="17"/>
  <c r="G43" i="17" s="1"/>
  <c r="G44" i="17"/>
  <c r="G46" i="17"/>
  <c r="G47" i="17"/>
  <c r="G48" i="17"/>
  <c r="G51" i="17"/>
  <c r="G52" i="17"/>
  <c r="G53" i="17"/>
  <c r="G54" i="17"/>
  <c r="G55" i="17"/>
  <c r="G56" i="17"/>
  <c r="G58" i="17"/>
  <c r="G59" i="17"/>
  <c r="G62" i="17"/>
  <c r="G63" i="17"/>
  <c r="G72" i="17"/>
  <c r="G73" i="17"/>
  <c r="G74" i="17"/>
  <c r="G75" i="17"/>
  <c r="G76" i="17"/>
  <c r="G77" i="17"/>
  <c r="G80" i="17"/>
  <c r="G81" i="17"/>
  <c r="G82" i="17"/>
  <c r="G83" i="17"/>
  <c r="G85" i="17"/>
  <c r="G86" i="17"/>
  <c r="G88" i="17"/>
  <c r="G90" i="17"/>
  <c r="G91" i="17" s="1"/>
  <c r="G94" i="17"/>
  <c r="G95" i="17"/>
  <c r="G97" i="17"/>
  <c r="G99" i="17"/>
  <c r="G100" i="17" s="1"/>
  <c r="G101" i="17"/>
  <c r="G102" i="17"/>
  <c r="G103" i="17"/>
  <c r="G104" i="17"/>
  <c r="G105" i="17"/>
  <c r="G106" i="17"/>
  <c r="G107" i="17"/>
  <c r="G110" i="17"/>
  <c r="G111" i="17"/>
  <c r="G112" i="17"/>
  <c r="G115" i="17"/>
  <c r="G116" i="17"/>
  <c r="G117" i="17"/>
  <c r="G118" i="17"/>
  <c r="G119" i="17"/>
  <c r="G120" i="17"/>
  <c r="G121" i="17"/>
  <c r="G89" i="17" l="1"/>
  <c r="G84" i="17"/>
  <c r="G122" i="17"/>
  <c r="G87" i="17"/>
  <c r="E55" i="9"/>
  <c r="I56" i="9"/>
  <c r="G23" i="17" s="1"/>
  <c r="F56" i="9"/>
  <c r="E56" i="9"/>
  <c r="H55" i="9"/>
  <c r="G56" i="9"/>
  <c r="D56" i="9"/>
  <c r="H35" i="9"/>
  <c r="H56" i="9" s="1"/>
  <c r="I58" i="6"/>
  <c r="G69" i="17" s="1"/>
  <c r="H17" i="5"/>
  <c r="E26" i="5" s="1"/>
  <c r="C56" i="9"/>
  <c r="E6" i="9" s="1"/>
  <c r="G98" i="17"/>
  <c r="G31" i="17"/>
  <c r="G96" i="17"/>
  <c r="H58" i="6"/>
  <c r="G22" i="17" l="1"/>
  <c r="I26" i="10"/>
  <c r="G36" i="17" s="1"/>
  <c r="G27" i="17"/>
  <c r="G40" i="17" s="1"/>
  <c r="G67" i="17"/>
  <c r="G68" i="17" s="1"/>
  <c r="G21" i="17" l="1"/>
  <c r="I5" i="10"/>
  <c r="G32" i="17" s="1"/>
</calcChain>
</file>

<file path=xl/comments1.xml><?xml version="1.0" encoding="utf-8"?>
<comments xmlns="http://schemas.openxmlformats.org/spreadsheetml/2006/main">
  <authors>
    <author>OLIVE, Beatrice</author>
  </authors>
  <commentList>
    <comment ref="E21" authorId="0">
      <text>
        <r>
          <rPr>
            <b/>
            <sz val="9"/>
            <color indexed="81"/>
            <rFont val="Tahoma"/>
            <charset val="1"/>
          </rPr>
          <t>OLIVE, Beatrice:</t>
        </r>
        <r>
          <rPr>
            <sz val="9"/>
            <color indexed="81"/>
            <rFont val="Tahoma"/>
            <charset val="1"/>
          </rPr>
          <t xml:space="preserve">
Cette répartition ne peut être détaillée pour le moment.</t>
        </r>
      </text>
    </comment>
  </commentList>
</comments>
</file>

<file path=xl/comments2.xml><?xml version="1.0" encoding="utf-8"?>
<comments xmlns="http://schemas.openxmlformats.org/spreadsheetml/2006/main">
  <authors>
    <author>OLIVE, Beatrice</author>
  </authors>
  <commentList>
    <comment ref="D24" authorId="0">
      <text>
        <r>
          <rPr>
            <b/>
            <sz val="9"/>
            <color indexed="81"/>
            <rFont val="Tahoma"/>
            <charset val="1"/>
          </rPr>
          <t>OLIVE, Beatrice:</t>
        </r>
        <r>
          <rPr>
            <sz val="9"/>
            <color indexed="81"/>
            <rFont val="Tahoma"/>
            <charset val="1"/>
          </rPr>
          <t xml:space="preserve">
Studio mis à dispositin du gardien suppléant lors de ses nuits de permanence, qui ne peut être considéré comme un logement de fonctions en raison de sa trop petite superficie.</t>
        </r>
      </text>
    </comment>
  </commentList>
</comments>
</file>

<file path=xl/comments3.xml><?xml version="1.0" encoding="utf-8"?>
<comments xmlns="http://schemas.openxmlformats.org/spreadsheetml/2006/main">
  <authors>
    <author>OLIVE, Beatrice</author>
  </authors>
  <commentList>
    <comment ref="H136" authorId="0">
      <text>
        <r>
          <rPr>
            <b/>
            <sz val="9"/>
            <color indexed="81"/>
            <rFont val="Tahoma"/>
            <family val="2"/>
          </rPr>
          <t>OLIVE, Beatrice:</t>
        </r>
        <r>
          <rPr>
            <sz val="9"/>
            <color indexed="81"/>
            <rFont val="Tahoma"/>
            <family val="2"/>
          </rPr>
          <t xml:space="preserve">
6 h de décharge représentent 12 h de présence aux AD.</t>
        </r>
      </text>
    </comment>
  </commentList>
</comments>
</file>

<file path=xl/sharedStrings.xml><?xml version="1.0" encoding="utf-8"?>
<sst xmlns="http://schemas.openxmlformats.org/spreadsheetml/2006/main" count="1411" uniqueCount="1059">
  <si>
    <t>7. Réutilisation des informations publiques</t>
  </si>
  <si>
    <t>Mise en place de licences de réutilisation des données publiques</t>
  </si>
  <si>
    <t>- à titre gratuit (en nombre)</t>
  </si>
  <si>
    <t>- à titre onéreux (en nombre)</t>
  </si>
  <si>
    <t>Avec quel(s) société(s) ou organisme(s) ?</t>
  </si>
  <si>
    <t>13. SITE INTERNET</t>
  </si>
  <si>
    <t>1. Existence d’un site propre ou d’une rubrique Internet des archives</t>
  </si>
  <si>
    <t xml:space="preserve">Adresse du site ou de la rubrique </t>
  </si>
  <si>
    <t xml:space="preserve">Adresses complémentaires </t>
  </si>
  <si>
    <t>Date de création ou de refonte du site internet</t>
  </si>
  <si>
    <t>Le cas échéant, date prévue de mise en ligne</t>
  </si>
  <si>
    <t>Nouveautés du site ou singularités à signaler</t>
  </si>
  <si>
    <t>Pour aller à la ligne dans la cellule, utiliser Ctrl plus « Entrée »</t>
  </si>
  <si>
    <t>2. Fréquentation du site</t>
  </si>
  <si>
    <t>Nombre de pages vues</t>
  </si>
  <si>
    <t>Nombre de visites</t>
  </si>
  <si>
    <t>Nombre de visiteurs uniques</t>
  </si>
  <si>
    <t>3. Contenus du site Internet</t>
  </si>
  <si>
    <t>3. Concerne le site Internet et les contenus et services qu’il contient uniquement.</t>
  </si>
  <si>
    <t>Ergonomie (fonctions transverses)</t>
  </si>
  <si>
    <t>- informations pratiques</t>
  </si>
  <si>
    <t>- mentions légales</t>
  </si>
  <si>
    <t>- moteur de recherche</t>
  </si>
  <si>
    <t>- choix de la langue</t>
  </si>
  <si>
    <t>Accessibilité</t>
  </si>
  <si>
    <t xml:space="preserve">- respect des normes générales d'accessibilité </t>
  </si>
  <si>
    <t>- dispositifs particuliers pour certaines catégories de publics (malvoyants par exemple)</t>
  </si>
  <si>
    <t xml:space="preserve">- accès à certaines parties d’Internet payant </t>
  </si>
  <si>
    <t>Contenus</t>
  </si>
  <si>
    <t>- aide à la recherche (guides, fiches)</t>
  </si>
  <si>
    <t>- aide à l'archivage (conseils d’archivage pour les administrations ou les particuliers)</t>
  </si>
  <si>
    <t>- état des fonds</t>
  </si>
  <si>
    <t>- archives en ligne</t>
  </si>
  <si>
    <t>- instruments de recherche en ligne</t>
  </si>
  <si>
    <t>- informations sur la communicabilité</t>
  </si>
  <si>
    <t>- dossiers et animations pédagogiques</t>
  </si>
  <si>
    <t>- ressources culturelles</t>
  </si>
  <si>
    <t>- expositions virtuelles</t>
  </si>
  <si>
    <r>
      <t>Concerne les expositions virtuelles hébergées sur votre site Internet. Pour des expositions sur des sites dédiés, tels que Flickr, les indiquer dans « 4</t>
    </r>
    <r>
      <rPr>
        <sz val="8"/>
        <color indexed="8"/>
        <rFont val="Arial"/>
        <family val="2"/>
      </rPr>
      <t>. Médias sociaux ».</t>
    </r>
  </si>
  <si>
    <t>Services</t>
  </si>
  <si>
    <t>- actualités</t>
  </si>
  <si>
    <t>- formulaires à télécharger, téléprocédures</t>
  </si>
  <si>
    <t>- lettre d'information</t>
  </si>
  <si>
    <t>- flux RSS des Archives</t>
  </si>
  <si>
    <t>Flux RSS diffusant exclusivement des informations liées aux archives.</t>
  </si>
  <si>
    <t>- interactivité avec d'autres sites (participation à des portails, signets etc.)</t>
  </si>
  <si>
    <t>- indexation collaborative (plateforme d'indexation ou autre)</t>
  </si>
  <si>
    <t>- espace personnel</t>
  </si>
  <si>
    <t>4. Médias sociaux</t>
  </si>
  <si>
    <t>- présence sur les médias sociaux (Facebook, Twitter, Pinterest)</t>
  </si>
  <si>
    <t>- partage de données sur des sites dédiés (Dailymotion, Flickr, Wikimedia)</t>
  </si>
  <si>
    <t xml:space="preserve">Ces services permettent d’héberger et de partager vos données, par exemple vos images numérisées, ou vos vidéos. </t>
  </si>
  <si>
    <t>14. VALORISATION</t>
  </si>
  <si>
    <t>1. Expositions</t>
  </si>
  <si>
    <t>1. Qu'il s’agisse des expositions montées par le service in situ, hors les murs (dans un autre établissement, quel qu'il soit : conseil général, mairie, musée, etc.), itinérantes et sur panneaux.</t>
  </si>
  <si>
    <t>Nombre d'expositions organisées par le service en 2013</t>
  </si>
  <si>
    <t xml:space="preserve">   Dont fixes</t>
  </si>
  <si>
    <t xml:space="preserve">   Dont itinérantes</t>
  </si>
  <si>
    <t>Détail des expositions fixes</t>
  </si>
  <si>
    <t xml:space="preserve">Titre </t>
  </si>
  <si>
    <t>Lieu</t>
  </si>
  <si>
    <t>Dates</t>
  </si>
  <si>
    <t>Activités liées (visites, conférences, actions du service éducatif)</t>
  </si>
  <si>
    <t>Nombre de visiteurs</t>
  </si>
  <si>
    <t xml:space="preserve">Ajouter autant de lignes que nécessaire. </t>
  </si>
  <si>
    <t>Détail des expositions itinérantes</t>
  </si>
  <si>
    <t>Année de création</t>
  </si>
  <si>
    <t>Nombre d'étapes</t>
  </si>
  <si>
    <t>Durée moyenne des étapes</t>
  </si>
  <si>
    <t xml:space="preserve">Nombre total de visiteurs </t>
  </si>
  <si>
    <t xml:space="preserve">Dont scolaires  </t>
  </si>
  <si>
    <t>Ce chiffre est à intégrer également en A 141  (scolaires accueillis ou rencontrés).</t>
  </si>
  <si>
    <t>S'agit-il de quantités dénombrées ou estimées ?</t>
  </si>
  <si>
    <t>Nombre d'expositions extérieures auxquelles le service a participé</t>
  </si>
  <si>
    <t xml:space="preserve">Nombre de documents prêtés à des expositions extérieures </t>
  </si>
  <si>
    <t>Le cas échéant, détailler les prêts exceptionnels</t>
  </si>
  <si>
    <t xml:space="preserve">2. Publications </t>
  </si>
  <si>
    <t>Type de publication</t>
  </si>
  <si>
    <t>Thématique</t>
  </si>
  <si>
    <t>Titre</t>
  </si>
  <si>
    <t>Mode de diffusion</t>
  </si>
  <si>
    <t>Tirage (si papier)</t>
  </si>
  <si>
    <t>Éditeur(s)</t>
  </si>
  <si>
    <t>Prix</t>
  </si>
  <si>
    <t>Ce tableau est destiné à élaborer une base de données nationale.</t>
  </si>
  <si>
    <t>Les thématiques reprennent celles du Thésaurus, avec l’ajout de :
- période historique, notamment pour les guerres ou les publications du type « La ville de N. de 1790 à nos jours »
- archivistique : guides du lecteur, fonds d’archives (photos, cartes, etc.), conservation et restauration, bâtiment.</t>
  </si>
  <si>
    <t>Éditeur(s) : indiquer tous les éditeurs en cas de co-édition.</t>
  </si>
  <si>
    <t>Prix : si la publication est gratuite, indiquer zéro en chiffre, « 0 ».</t>
  </si>
  <si>
    <t>3. Autres activités scientifiques et culturelles</t>
  </si>
  <si>
    <t>a. Action culturelle</t>
  </si>
  <si>
    <t>Activités régulières (hors service éducatif)</t>
  </si>
  <si>
    <t>Nature de l'activité</t>
  </si>
  <si>
    <t>Fréquen-tation</t>
  </si>
  <si>
    <t>Détailler le cas échéant</t>
  </si>
  <si>
    <t>Ateliers d'initiation à la recherche</t>
  </si>
  <si>
    <t xml:space="preserve">Ateliers manuels (sceaux, calligraphie) </t>
  </si>
  <si>
    <t>Cours de paléographie</t>
  </si>
  <si>
    <t xml:space="preserve">Visites commentées des archives </t>
  </si>
  <si>
    <t>Parcours découverte hors les murs</t>
  </si>
  <si>
    <t xml:space="preserve">Journées portes ouvertes </t>
  </si>
  <si>
    <t xml:space="preserve">Conférences </t>
  </si>
  <si>
    <t xml:space="preserve">Lectures d'archives </t>
  </si>
  <si>
    <t xml:space="preserve">Projections de films/vidéos </t>
  </si>
  <si>
    <t xml:space="preserve">Spectacles (danse, théâtre) </t>
  </si>
  <si>
    <t xml:space="preserve">Nouveautés ou singularités à signaler </t>
  </si>
  <si>
    <t xml:space="preserve">Ex : opérations à déclinaisons multiples </t>
  </si>
  <si>
    <t>Activités pour les Journées européennes du patrimoine</t>
  </si>
  <si>
    <t>Le service a-t-il participé aux Journées européennes du patrimoine ?</t>
  </si>
  <si>
    <t>Sur combien de jours ?</t>
  </si>
  <si>
    <t>Quelle a été la fréquentation ?</t>
  </si>
  <si>
    <t xml:space="preserve">Quelles ont été les activités particulières proposées ? </t>
  </si>
  <si>
    <t xml:space="preserve">Texte libre </t>
  </si>
  <si>
    <t>Autres manifestations organisées par le ministère de la Culture (Nuit des musées, Mois du patrimoine écrit)</t>
  </si>
  <si>
    <t>Fréquentation</t>
  </si>
  <si>
    <t>Activités et partenariats au niveau international</t>
  </si>
  <si>
    <t>Participez-vous à la journée internationale des Archives le 9 juin ?</t>
  </si>
  <si>
    <t>Action en faveur de publics spécifiques (handicapés, prisonniers, jeunes en difficulté)</t>
  </si>
  <si>
    <t>- Nombre de personnes touchées</t>
  </si>
  <si>
    <t>- Détaillez les actions</t>
  </si>
  <si>
    <t>Nombre total de personnes ayant bénéficié de l'offre culturelle et scientifique du service d'archives (hors exposition)</t>
  </si>
  <si>
    <t xml:space="preserve">b. Enseignement et recherche </t>
  </si>
  <si>
    <t xml:space="preserve">- Participation à des groupes, centres ou conseils universitaires </t>
  </si>
  <si>
    <r>
      <t xml:space="preserve">- </t>
    </r>
    <r>
      <rPr>
        <sz val="10"/>
        <rFont val="Arial"/>
        <family val="2"/>
      </rPr>
      <t>Enseignement (cursus - matières enseignées)</t>
    </r>
  </si>
  <si>
    <t>- Fréquentation du service par des groupes d'étudiants</t>
  </si>
  <si>
    <t>- Participation à des jurys</t>
  </si>
  <si>
    <t>- Enseignements hors université</t>
  </si>
  <si>
    <t>- Participation à des groupes ou centres de recherche hors université</t>
  </si>
  <si>
    <r>
      <t xml:space="preserve">- </t>
    </r>
    <r>
      <rPr>
        <sz val="10"/>
        <rFont val="Arial"/>
        <family val="2"/>
      </rPr>
      <t>Intervention lors de colloques</t>
    </r>
  </si>
  <si>
    <r>
      <t xml:space="preserve">- </t>
    </r>
    <r>
      <rPr>
        <sz val="10"/>
        <rFont val="Arial"/>
        <family val="2"/>
      </rPr>
      <t>Autres types de partenariat scientifique</t>
    </r>
  </si>
  <si>
    <t>4. Activités éducatives</t>
  </si>
  <si>
    <t>Fonctionnement du service éducatif</t>
  </si>
  <si>
    <t xml:space="preserve">Locaux dédiés </t>
  </si>
  <si>
    <t xml:space="preserve">Produits pédagogiques et culturels (catalogues, mallettes, livres, multimédia) </t>
  </si>
  <si>
    <t>Nombre de professeurs</t>
  </si>
  <si>
    <t>Nombre d’heures de décharge par semaine</t>
  </si>
  <si>
    <t>NB : les heures de décharge et heures supplémentaires sont converties en ETP en E65.</t>
  </si>
  <si>
    <t>Nombre d’heures supplémentaires par semaine</t>
  </si>
  <si>
    <t xml:space="preserve">ETP hors enseignants fournis par le service </t>
  </si>
  <si>
    <t>Nombre total d'ETP en milieu scolaire</t>
  </si>
  <si>
    <t>Nombre de scolaires accueillis par le service</t>
  </si>
  <si>
    <t xml:space="preserve">Soit sur place, soit dans le cadre d’interventions dans les classes ou en archivobus : ateliers, travaux dirigés, visites des locaux, visites d’exposition, classes à PAC, TPE, IDD, accueil d’enfants hors temps scolaire, etc. </t>
  </si>
  <si>
    <t xml:space="preserve">dont classes élémentaires </t>
  </si>
  <si>
    <t>dont collégiens</t>
  </si>
  <si>
    <t>dont lycéens</t>
  </si>
  <si>
    <t>dont lycées professionnels (dont lycées agricoles)</t>
  </si>
  <si>
    <t>Nombre d’élèves accueillis hors temps scolaire (centres aérés, par exemple)</t>
  </si>
  <si>
    <t>Nombre d’étudiants accueillis (hors lectorat scientifique) pour des stages ou des cours d'initiation aux archives, des conférences, etc.</t>
  </si>
  <si>
    <t>Réalisation spécifique au cours de l’année</t>
  </si>
  <si>
    <t>5. Activités associatives</t>
  </si>
  <si>
    <t>- Existe-il une association d'amis des archives ?</t>
  </si>
  <si>
    <t>Si oui, nom et adresse</t>
  </si>
  <si>
    <t>- Participez-vous à l'activité de sociétés savantes, d'associations à caractère historique ou généalogique ?</t>
  </si>
  <si>
    <t xml:space="preserve">Nom </t>
  </si>
  <si>
    <t>Siège social aux archives</t>
  </si>
  <si>
    <t xml:space="preserve">Forme de votre participation </t>
  </si>
  <si>
    <t>CHIFFRES CLÉS 2013</t>
  </si>
  <si>
    <t xml:space="preserve">Département : </t>
  </si>
  <si>
    <t>Population :</t>
  </si>
  <si>
    <t>1- PERSONNEL ET BUDGET</t>
  </si>
  <si>
    <t xml:space="preserve"> Personnels d’État (nombre de personnes physiques)</t>
  </si>
  <si>
    <t>Personnels d’État (en équivalent temps plein)</t>
  </si>
  <si>
    <t xml:space="preserve"> Personnels territoriaux (nombre de personnes physiques)</t>
  </si>
  <si>
    <t xml:space="preserve"> Personnels territoriaux (en équivalent temps plein)</t>
  </si>
  <si>
    <t>Crédits fonctionnement gérés par le service</t>
  </si>
  <si>
    <t>Crédits fonctionnement gérés par la collectivité</t>
  </si>
  <si>
    <t>Crédits investissement gérés par le service</t>
  </si>
  <si>
    <t>Crédits investissement gérés par la collectivité</t>
  </si>
  <si>
    <t xml:space="preserve">2- ACCROISSEMENT DES FONDS </t>
  </si>
  <si>
    <t>Accroissement total des fonds dans l'année (en ml)</t>
  </si>
  <si>
    <t>Accroissement des fonds publics dans l'année (en ml)</t>
  </si>
  <si>
    <t>Accroissement des fonds publics dans l'année (en Go)</t>
  </si>
  <si>
    <t>Accroissement des fonds publics dans l'année (en unités)</t>
  </si>
  <si>
    <t>Accroissement des fonds privés dans l'année (en ml)</t>
  </si>
  <si>
    <t>Accroissement des fonds privés dans l'année (en unités)</t>
  </si>
  <si>
    <t>Accroissement de la bibliothèque dans l'année (en ml)</t>
  </si>
  <si>
    <t xml:space="preserve"> Fonds conservés cumulés au 31 décembre (en ml)</t>
  </si>
  <si>
    <t>Actions relatives à l'archivage électronique (oui/non)</t>
  </si>
  <si>
    <t>3- INSTRUMENTS DE RECHERCHE</t>
  </si>
  <si>
    <t>Fonds munis d’un instrument de recherche dans l’année (en ml)</t>
  </si>
  <si>
    <t>Pourcentage des fonds munis d'un instrument de recherche sur l'ensemble des fonds entrés dans l'année</t>
  </si>
  <si>
    <t>Nombre d'instruments de recherche synthétiques</t>
  </si>
  <si>
    <t>Nombre d'instruments de recherche analytiques</t>
  </si>
  <si>
    <t>Total des fonds munis d’un instrument de recherche (en ml)</t>
  </si>
  <si>
    <t>Pourcentage des fonds munis d'un instrument de recherche sur l'ensemble des fonds conservés</t>
  </si>
  <si>
    <t>4- CONSERVATION ET RESTAURATION</t>
  </si>
  <si>
    <t xml:space="preserve"> Fonds bien conditionnés (métrage en ml)</t>
  </si>
  <si>
    <t>Pourcentage des fonds bien conditionnés sur l’ensemble des fonds conservés</t>
  </si>
  <si>
    <t xml:space="preserve"> Magasins (surface en m²)</t>
  </si>
  <si>
    <t xml:space="preserve"> Magasins aux normes (surface en m²)</t>
  </si>
  <si>
    <t>(% par rapport à la surface)</t>
  </si>
  <si>
    <t>Surface totale du bâtiment (en m²)</t>
  </si>
  <si>
    <t>Fonds microfilmés dans l’année (en ml)</t>
  </si>
  <si>
    <t>Opérations de restauration (en nombre d’unités)</t>
  </si>
  <si>
    <t>Budget attribué à la restauration (externalisée)</t>
  </si>
  <si>
    <t>Présence d’un atelier de restauration (oui/non)</t>
  </si>
  <si>
    <t>5-CONTRÔLE SCIENTIFIQUE ET TECHNIQUE</t>
  </si>
  <si>
    <t>Communes de moins de 2000 habitants dans le département</t>
  </si>
  <si>
    <t>Communes ayant effectué un dépôt d'archives au 31 décembre</t>
  </si>
  <si>
    <t>Communes ayant été inspectées</t>
  </si>
  <si>
    <t>Communes de plus de 2000 habitants dans le département</t>
  </si>
  <si>
    <t>Inspections réalisées, toutes structures juridiques confondues</t>
  </si>
  <si>
    <r>
      <t xml:space="preserve">- dont services déconcentrés </t>
    </r>
    <r>
      <rPr>
        <b/>
        <sz val="9"/>
        <color indexed="23"/>
        <rFont val="Arial"/>
        <family val="2"/>
      </rPr>
      <t>(</t>
    </r>
    <r>
      <rPr>
        <sz val="9"/>
        <color indexed="23"/>
        <rFont val="Arial"/>
        <family val="2"/>
      </rPr>
      <t>services de l’État</t>
    </r>
    <r>
      <rPr>
        <b/>
        <sz val="9"/>
        <color indexed="23"/>
        <rFont val="Arial"/>
        <family val="2"/>
      </rPr>
      <t>)</t>
    </r>
  </si>
  <si>
    <t>- dont services décentralisés (départementaux et régionaux)</t>
  </si>
  <si>
    <t>Séances de formation dispensées</t>
  </si>
  <si>
    <t>Visas d’élimination accordés (en ml)</t>
  </si>
  <si>
    <t>Nombre de centres de pré-archivage dans le département</t>
  </si>
  <si>
    <t>Métrage linéaire occupé au 31 décembre</t>
  </si>
  <si>
    <t>6- OCCUPATION DE L'ESPACE ET NOUVEAUX ÉQUIPEMENTS</t>
  </si>
  <si>
    <t>Métrage équipé (en ml)</t>
  </si>
  <si>
    <t>Métrage occupé (en ml)</t>
  </si>
  <si>
    <t>Métrage occupé par rapport au métrage équipé (en %)</t>
  </si>
  <si>
    <t>Métrage linéaire disponible au 31 décembre (en ml)</t>
  </si>
  <si>
    <t>7- NUMÉRISATION</t>
  </si>
  <si>
    <t>Pages numérisées (accroissement annuel) (en nombre de pages)</t>
  </si>
  <si>
    <t>Pages numérisées depuis le début des opérations de numérisation (en nombre de pages)</t>
  </si>
  <si>
    <t>dont état civil</t>
  </si>
  <si>
    <t>Images numérisées (accroissement annuel) (en nombre d'images)</t>
  </si>
  <si>
    <t>Images numérisées depuis le début des opérations de numérisation (en nombre d'images)</t>
  </si>
  <si>
    <t>dont cadastre et plans</t>
  </si>
  <si>
    <t>8- MISE EN LIGNE</t>
  </si>
  <si>
    <t>Adresse du site internet du service/de la page archives</t>
  </si>
  <si>
    <r>
      <t xml:space="preserve">Pages mises en ligne </t>
    </r>
    <r>
      <rPr>
        <u/>
        <sz val="9"/>
        <color indexed="23"/>
        <rFont val="Arial"/>
        <family val="2"/>
        <charset val="1"/>
      </rPr>
      <t>depuis le début des opérations de mise en ligne</t>
    </r>
    <r>
      <rPr>
        <sz val="9"/>
        <color indexed="23"/>
        <rFont val="Arial"/>
        <family val="2"/>
        <charset val="1"/>
      </rPr>
      <t xml:space="preserve"> (en nombre de pages)</t>
    </r>
  </si>
  <si>
    <t>Pages mises en ligne par rapport au nombre de pages numérisées (en pourcentage)</t>
  </si>
  <si>
    <t>Images mises en ligne depuis le début des opérations de mise en ligne (en nombre)</t>
  </si>
  <si>
    <t>Images mises en ligne par rapport au nombre d’images numérisées (en %)</t>
  </si>
  <si>
    <t>Pages disponibles en local (en nombre)</t>
  </si>
  <si>
    <t>Pages disponibles en local par rapport au nombre de pages numérisées (en %)</t>
  </si>
  <si>
    <t>Images disponibles en local</t>
  </si>
  <si>
    <t>Images disponibles en local par rapport aux images numérisées (%)</t>
  </si>
  <si>
    <t>9- COMMUNICATION</t>
  </si>
  <si>
    <t>Lecteurs (personnes physiques inscrites)</t>
  </si>
  <si>
    <t>dont généalogistes</t>
  </si>
  <si>
    <t>(en %)</t>
  </si>
  <si>
    <t>dont chercheurs/scientifiques</t>
  </si>
  <si>
    <t>dont recherches individuelles/administratives</t>
  </si>
  <si>
    <t>Accès à la salle de lecture (en nombre de séances de travail)</t>
  </si>
  <si>
    <t>Estimation du nombre de séances dans les espaces numériques en salle de lecture</t>
  </si>
  <si>
    <t>Communications (en nombre)</t>
  </si>
  <si>
    <t>Recherches par correspondance</t>
  </si>
  <si>
    <t>Dérogations instruites</t>
  </si>
  <si>
    <t>Articles accordés</t>
  </si>
  <si>
    <t>Articles refusés</t>
  </si>
  <si>
    <t>10- CONSULTATION EN LIGNE</t>
  </si>
  <si>
    <t>Pages/images vues (en nombre)</t>
  </si>
  <si>
    <t>Visites sur le site internet (en nombre de connexions)</t>
  </si>
  <si>
    <t>Visiteurs uniques</t>
  </si>
  <si>
    <t>11- EXPOSITIONS ET ANIMATIONS</t>
  </si>
  <si>
    <t>Expositions aux Archives départementales (en nombre)</t>
  </si>
  <si>
    <t>Le cas échéant, nombre total de visiteurs</t>
  </si>
  <si>
    <t>Le cas échéant, nombre de visiteurs scolaires</t>
  </si>
  <si>
    <t>Expositions réalisées en collaboration avec d'autres services (en nombre)</t>
  </si>
  <si>
    <t>Expositions itinérantes créées dans l’année )</t>
  </si>
  <si>
    <t>Expositions virtuelles sur le site internet (oui/non)</t>
  </si>
  <si>
    <t>Scolaires accueillis (en nombre d'élèves)</t>
  </si>
  <si>
    <t>Public des conférences, lectures et autres</t>
  </si>
  <si>
    <t>Fréquentation totale du service (séances en salle de lecture, expositions, scolaires, autres actions culturelles)</t>
  </si>
  <si>
    <t>Ministère de la Culture et de la Communication</t>
  </si>
  <si>
    <t>Direction générale des Patrimoines</t>
  </si>
  <si>
    <t>SERVICE INTERMINISTÉRIEL DES ARCHIVES DE FRANCE</t>
  </si>
  <si>
    <t>Sous-direction de l'accès aux archives et de la coordination du réseau</t>
  </si>
  <si>
    <t xml:space="preserve">Bureau de la coordination du réseau </t>
  </si>
  <si>
    <t>Bureau de la coordination du réseau</t>
  </si>
  <si>
    <t>56 rue des Francs-Bourgeois</t>
  </si>
  <si>
    <t>75141 Paris Cedex 03</t>
  </si>
  <si>
    <t xml:space="preserve">emmanuel.penicaut@culture.gouv.fr </t>
  </si>
  <si>
    <t>emmanuel.penicaut@culture.gouv.fr</t>
  </si>
  <si>
    <t>camille.duclert@culture.gouv.fr</t>
  </si>
  <si>
    <t>ENQUÊTE STATISTIQUE ANNUELLE</t>
  </si>
  <si>
    <t>sur l’activité des services d’archives contrôlés</t>
  </si>
  <si>
    <t>DÉPARTEMENT</t>
  </si>
  <si>
    <t xml:space="preserve">Département </t>
  </si>
  <si>
    <t xml:space="preserve">Région </t>
  </si>
  <si>
    <t xml:space="preserve"> </t>
  </si>
  <si>
    <t xml:space="preserve">Population </t>
  </si>
  <si>
    <t xml:space="preserve">Chef de service (NOM, Prénom) </t>
  </si>
  <si>
    <t xml:space="preserve">Adresse postale du service </t>
  </si>
  <si>
    <t>Adresse topographique</t>
  </si>
  <si>
    <t>Adresses des bâtiments annexes                  (hors dépôts de pré-archivage)</t>
  </si>
  <si>
    <t>Téléphone</t>
  </si>
  <si>
    <t xml:space="preserve">Télécopie </t>
  </si>
  <si>
    <t xml:space="preserve">Courriel </t>
  </si>
  <si>
    <t>Jours et heures d'ouverture</t>
  </si>
  <si>
    <t xml:space="preserve">Fermeture annuelle </t>
  </si>
  <si>
    <t>Sommaire enquête statistique 2013</t>
  </si>
  <si>
    <t>DONNÉES STATISTIQUES</t>
  </si>
  <si>
    <t>1</t>
  </si>
  <si>
    <t>Position du service</t>
  </si>
  <si>
    <t>2</t>
  </si>
  <si>
    <t>Budget</t>
  </si>
  <si>
    <t>3</t>
  </si>
  <si>
    <t>Personnel</t>
  </si>
  <si>
    <t>4</t>
  </si>
  <si>
    <t>Bâtiments</t>
  </si>
  <si>
    <t>5</t>
  </si>
  <si>
    <t>Contrôle</t>
  </si>
  <si>
    <t>6</t>
  </si>
  <si>
    <t>Relations avec les producteurs</t>
  </si>
  <si>
    <t>7</t>
  </si>
  <si>
    <t>Collecte et constitution des fonds</t>
  </si>
  <si>
    <t>8</t>
  </si>
  <si>
    <t>Traitement des fonds</t>
  </si>
  <si>
    <t>9</t>
  </si>
  <si>
    <t>Informatisation</t>
  </si>
  <si>
    <t>10</t>
  </si>
  <si>
    <t>Conservation préventive</t>
  </si>
  <si>
    <t>11</t>
  </si>
  <si>
    <t>Numérisation</t>
  </si>
  <si>
    <t>12</t>
  </si>
  <si>
    <t>Communication</t>
  </si>
  <si>
    <t>13</t>
  </si>
  <si>
    <t xml:space="preserve"> Site internet</t>
  </si>
  <si>
    <t>14</t>
  </si>
  <si>
    <t>Valorisation</t>
  </si>
  <si>
    <t>CHIFFRES CLÉS</t>
  </si>
  <si>
    <t>Chiffres incrémentés automatiquement, ne pas modifier.</t>
  </si>
  <si>
    <t>NOTICE EXPLICATIVE</t>
  </si>
  <si>
    <t>L'enquête statistique 2013 se présente sous la forme d'un classeur Excel de 14 onglets thématiques.</t>
  </si>
  <si>
    <t>Les données essentielles, « chiffres clés », seront remplies automatiquement sur le dernier onglet, dont vous voudrez bien ne pas modifier la présentation.</t>
  </si>
  <si>
    <t>En cas de problèmes, n’hésitez pas à vous adresser au bureau de la coordination du réseau, Service interministériel des Archives de France :</t>
  </si>
  <si>
    <t>M. Emmanuel Pénicaut, chef du bureau, tél. 01 40 27 66 71, emmanuel.penicaut@culture.gouv.fr</t>
  </si>
  <si>
    <t>Mme Camille Duclert, tél. 01 40 27 67 54, camille.duclert@culture.gouv.fr</t>
  </si>
  <si>
    <t xml:space="preserve"> 1. POSITION DU SERVICE</t>
  </si>
  <si>
    <t xml:space="preserve">1. Activités pour le compte de l’État </t>
  </si>
  <si>
    <t>Relations avec le préfet</t>
  </si>
  <si>
    <t>- Avez-vous une délégation de signature du préfet  ?</t>
  </si>
  <si>
    <t>- Participez-vous au collège des chefs de service ?</t>
  </si>
  <si>
    <t xml:space="preserve">  Si oui, combien de réunions y a-t-il eu dans l'année ?</t>
  </si>
  <si>
    <t xml:space="preserve">- Le service des archives est-il présent sur le site Internet de la préfecture ? </t>
  </si>
  <si>
    <t xml:space="preserve">- Participez-vous à des commissions particulières pour le compte du préfet ? </t>
  </si>
  <si>
    <t>Si oui, précisez lesquelles</t>
  </si>
  <si>
    <t>Conservation des antiquités et objets d'art</t>
  </si>
  <si>
    <t>- Êtes-vous le conservateur des antiquités et objets d'art (CAOA) ou le conservateur délégué (CDAOA) ?</t>
  </si>
  <si>
    <t>- Encadrez-vous le CAOA au titre de la collectivité ?</t>
  </si>
  <si>
    <t xml:space="preserve">- Le CAOA est-il rattaché à votre service ? </t>
  </si>
  <si>
    <t xml:space="preserve">-  Êtes-vous membre de la commission départementale des objets mobiliers (CDOM) ? </t>
  </si>
  <si>
    <t>- Combien de réunions y a-t-il eu dans l'année ?</t>
  </si>
  <si>
    <t>Relations avec la direction régionale des affaires culturelles</t>
  </si>
  <si>
    <t xml:space="preserve">- Participez-vous à des réunions organisées par le conseiller Archives ? </t>
  </si>
  <si>
    <r>
      <t xml:space="preserve">- </t>
    </r>
    <r>
      <rPr>
        <sz val="10"/>
        <rFont val="Arial"/>
        <family val="2"/>
      </rPr>
      <t xml:space="preserve">Êtes-vous membre de la commission régionale du patrimoine et des sites </t>
    </r>
    <r>
      <rPr>
        <b/>
        <sz val="10"/>
        <rFont val="Arial"/>
        <family val="2"/>
      </rPr>
      <t>(</t>
    </r>
    <r>
      <rPr>
        <sz val="10"/>
        <rFont val="Arial"/>
        <family val="2"/>
      </rPr>
      <t>CRPS</t>
    </r>
    <r>
      <rPr>
        <b/>
        <sz val="10"/>
        <rFont val="Arial"/>
        <family val="2"/>
      </rPr>
      <t>)</t>
    </r>
    <r>
      <rPr>
        <sz val="10"/>
        <rFont val="Arial"/>
        <family val="2"/>
      </rPr>
      <t xml:space="preserve"> ? </t>
    </r>
  </si>
  <si>
    <t xml:space="preserve">- Participez-vous à d'autres réunions de la DRAC ? </t>
  </si>
  <si>
    <t>2. Activités pour le compte du conseil général</t>
  </si>
  <si>
    <t xml:space="preserve">- De qui dépendez-vous au sein du conseil général ? </t>
  </si>
  <si>
    <t>- Participez-vous à des réunions particulières du conseil général ?</t>
  </si>
  <si>
    <t xml:space="preserve">- Avez-vous des fonctions complémentaires (direction du patrimoine, etc). </t>
  </si>
  <si>
    <t>Ajouter un organigramme général faisant apparaître le positionnement des archives</t>
  </si>
  <si>
    <t>3. Activités pour le compte du conseil régional</t>
  </si>
  <si>
    <t xml:space="preserve">- Participez-vous à des commissions du conseil régional ? </t>
  </si>
  <si>
    <t>- Avez-vous d'autres activités ?</t>
  </si>
  <si>
    <t xml:space="preserve"> 2. BUDGET RÉALISÉ</t>
  </si>
  <si>
    <t xml:space="preserve">1. Dépenses propres au service </t>
  </si>
  <si>
    <t>Salaires et charges de personnel à la charge de la collectivité locale</t>
  </si>
  <si>
    <t xml:space="preserve">Montant total  </t>
  </si>
  <si>
    <t xml:space="preserve">Fonctionnement </t>
  </si>
  <si>
    <t xml:space="preserve">- dont crédits gérés directement par le service </t>
  </si>
  <si>
    <t xml:space="preserve">- dont crédits gérés par la collectivité locale pour le service </t>
  </si>
  <si>
    <t xml:space="preserve">Investissement </t>
  </si>
  <si>
    <t>Dépenses spécifiques par nature</t>
  </si>
  <si>
    <t xml:space="preserve">Conditionnement   </t>
  </si>
  <si>
    <t>Reliure et restauration</t>
  </si>
  <si>
    <t xml:space="preserve">Microfilmage </t>
  </si>
  <si>
    <t xml:space="preserve">Numérisation </t>
  </si>
  <si>
    <t>Acquisition d'outils informatiques (logiciel, site Internet, portail, SAE)</t>
  </si>
  <si>
    <t>Maintenance des outils informatiques</t>
  </si>
  <si>
    <t xml:space="preserve">Frais d’impressions  </t>
  </si>
  <si>
    <t xml:space="preserve">Achats d’ouvrages et abonnements </t>
  </si>
  <si>
    <t>Achats de documents</t>
  </si>
  <si>
    <t xml:space="preserve">Expositions </t>
  </si>
  <si>
    <t xml:space="preserve">2. Recettes propres au service </t>
  </si>
  <si>
    <t xml:space="preserve">3. Subventions et  mécénat </t>
  </si>
  <si>
    <t>Nature de l’opération :</t>
  </si>
  <si>
    <t>Coût opération</t>
  </si>
  <si>
    <t>Subvention État</t>
  </si>
  <si>
    <t>Subvention collectivité territoriale</t>
  </si>
  <si>
    <t>Subvention Europe</t>
  </si>
  <si>
    <t>Mécénat</t>
  </si>
  <si>
    <t>Total subventions et mécénat</t>
  </si>
  <si>
    <t xml:space="preserve">Autres commentaires relatifs au budget </t>
  </si>
  <si>
    <t>Texte libre</t>
  </si>
  <si>
    <r>
      <t xml:space="preserve"> 3. PERSONNEL</t>
    </r>
    <r>
      <rPr>
        <sz val="10"/>
        <rFont val="Arial"/>
        <family val="2"/>
      </rPr>
      <t xml:space="preserve">  </t>
    </r>
  </si>
  <si>
    <t>1. Nombre de personnes physiques au 31/12/2013</t>
  </si>
  <si>
    <t>dont personnel État</t>
  </si>
  <si>
    <t>dont personnel territorial</t>
  </si>
  <si>
    <t>2. Tableau récapitulatif (en équivalent temps plein)</t>
  </si>
  <si>
    <t>Catégorie A État</t>
  </si>
  <si>
    <t>Catégorie A territorial</t>
  </si>
  <si>
    <t>Catégorie B État</t>
  </si>
  <si>
    <t>Catégorie B territorial</t>
  </si>
  <si>
    <t>Catégorie C État</t>
  </si>
  <si>
    <t>Catégorie C  territorial</t>
  </si>
  <si>
    <t>Total ETP</t>
  </si>
  <si>
    <t>Exemple ETP : un agent à temps partiel de 80% équivaut en ETP à 0,80</t>
  </si>
  <si>
    <t>Filière administrative</t>
  </si>
  <si>
    <t>Filière culturelle</t>
  </si>
  <si>
    <t>Filière technique</t>
  </si>
  <si>
    <t>Filière animation</t>
  </si>
  <si>
    <t>Contractuels</t>
  </si>
  <si>
    <t xml:space="preserve"> = non titulaires sur un emploi permanent</t>
  </si>
  <si>
    <t>Autres</t>
  </si>
  <si>
    <t>Total</t>
  </si>
  <si>
    <t xml:space="preserve">Si « Erreur » apparaît, cela signifie que le nombre d'ETP indiqué est supérieur au nombre de personnes physiques. La formule disparaît si le chiffre d'ETP est bien inférieur ou égal ou nombre de personnes physiques. </t>
  </si>
  <si>
    <t xml:space="preserve">3. Estimation de la répartition des ETP par secteurs </t>
  </si>
  <si>
    <t xml:space="preserve">Administration </t>
  </si>
  <si>
    <t>Contrôle, collecte et traitement</t>
  </si>
  <si>
    <t>Conservation (dont microfilmage et numérisation)</t>
  </si>
  <si>
    <t>Valorisation et communication</t>
  </si>
  <si>
    <t>4. Formation professionnelle reçue</t>
  </si>
  <si>
    <t>Type de formation</t>
  </si>
  <si>
    <t>Nombre de jours de formation</t>
  </si>
  <si>
    <t>Nombre d'agents concernés</t>
  </si>
  <si>
    <t>Formation initiale - intégration à l'emploi</t>
  </si>
  <si>
    <t>Préparation à un concours</t>
  </si>
  <si>
    <t>Formation archivistique</t>
  </si>
  <si>
    <t>Autres formations continues</t>
  </si>
  <si>
    <t>5. Personnel temporaire encadré par le service</t>
  </si>
  <si>
    <t>Nombre de stagiaires accueillis dans l'année *</t>
  </si>
  <si>
    <t>* À l'exception des collégiens</t>
  </si>
  <si>
    <t>Total annuel des jours - stagiaires</t>
  </si>
  <si>
    <t>Nombre de vacataires accueillis dans l'année</t>
  </si>
  <si>
    <t xml:space="preserve">Total des heures de vacation par mois  </t>
  </si>
  <si>
    <t>4.  BÂTIMENTS</t>
  </si>
  <si>
    <t>1. Locaux (y compris les annexes)</t>
  </si>
  <si>
    <t>Y a-t-il des annexes ?</t>
  </si>
  <si>
    <t>Mutualisation avec un autre service ?</t>
  </si>
  <si>
    <t>Si oui, lequel ?</t>
  </si>
  <si>
    <t>a. Surface</t>
  </si>
  <si>
    <t>Bâtiment principal</t>
  </si>
  <si>
    <t>Annexe 1</t>
  </si>
  <si>
    <t>Annexe 2</t>
  </si>
  <si>
    <t>Annexe 3</t>
  </si>
  <si>
    <t>Surface du service (m²)</t>
  </si>
  <si>
    <t>- dont locaux ouverts au public (m²)</t>
  </si>
  <si>
    <t>- dont locaux de travail (m²)</t>
  </si>
  <si>
    <t xml:space="preserve">- dont magasins (m²) </t>
  </si>
  <si>
    <t>- dont logements de fonction (m²)</t>
  </si>
  <si>
    <t>b. Accessibilité aux personnes handicapées</t>
  </si>
  <si>
    <t>c. Logement de fonction</t>
  </si>
  <si>
    <t>Nécessité absolue de service</t>
  </si>
  <si>
    <t>Utilité de service</t>
  </si>
  <si>
    <t>Nombre de logements de fonction</t>
  </si>
  <si>
    <t>- dont logement directeur</t>
  </si>
  <si>
    <t>- dont logement gardien</t>
  </si>
  <si>
    <t xml:space="preserve">- dont autre logement </t>
  </si>
  <si>
    <t>2. Construction / Extension</t>
  </si>
  <si>
    <t>Coût total estimé de l’opération</t>
  </si>
  <si>
    <t>Coût total de l’opération réalisée dans l’année</t>
  </si>
  <si>
    <t xml:space="preserve">Investissement du département voté et effectivement alloué au cours de l’exercice  </t>
  </si>
  <si>
    <t>Subvention de l’État effectivement subdéléguée au cours de l’exercice</t>
  </si>
  <si>
    <t>Subvention régionale effectivement allouée au cours de l’exercice</t>
  </si>
  <si>
    <t>3.Travaux d’aménagement ou d’entretien</t>
  </si>
  <si>
    <t>Montant des travaux</t>
  </si>
  <si>
    <t>Détail des travaux d’aménagement ou d’entretien réalisés dans l'année</t>
  </si>
  <si>
    <t>4. Sécurité</t>
  </si>
  <si>
    <t xml:space="preserve">Contrôle d'accès aux parties interdites pour les personnes extérieures au service </t>
  </si>
  <si>
    <t>Date de la dernière visite de la commission de sécurité</t>
  </si>
  <si>
    <t>Si avis défavorable ou réservé, préciser</t>
  </si>
  <si>
    <t>5. Occupation de l’espace</t>
  </si>
  <si>
    <r>
      <t xml:space="preserve">Total ml 
</t>
    </r>
    <r>
      <rPr>
        <b/>
        <sz val="9"/>
        <rFont val="Arial"/>
        <family val="2"/>
      </rPr>
      <t>équipé</t>
    </r>
    <r>
      <rPr>
        <sz val="9"/>
        <rFont val="Arial"/>
        <family val="2"/>
      </rPr>
      <t xml:space="preserve"> au 31-12-2012</t>
    </r>
  </si>
  <si>
    <t>Total ml installé 
dans l’année</t>
  </si>
  <si>
    <t>Total ml 
équipé au 31-12-2013</t>
  </si>
  <si>
    <r>
      <t xml:space="preserve">Total ml </t>
    </r>
    <r>
      <rPr>
        <b/>
        <sz val="9"/>
        <rFont val="Arial"/>
        <family val="2"/>
      </rPr>
      <t xml:space="preserve">occupé </t>
    </r>
    <r>
      <rPr>
        <sz val="9"/>
        <rFont val="Arial"/>
        <family val="2"/>
      </rPr>
      <t>au 31-12-2012</t>
    </r>
  </si>
  <si>
    <t>Total ml nouvellement occupé dans l'année</t>
  </si>
  <si>
    <t>Total ml occupé au 31-12-2013</t>
  </si>
  <si>
    <r>
      <t xml:space="preserve">Total ml </t>
    </r>
    <r>
      <rPr>
        <b/>
        <sz val="9"/>
        <rFont val="Arial"/>
        <family val="2"/>
      </rPr>
      <t xml:space="preserve">disponible </t>
    </r>
    <r>
      <rPr>
        <sz val="9"/>
        <rFont val="Arial"/>
        <family val="2"/>
      </rPr>
      <t>au 31-12-2013</t>
    </r>
  </si>
  <si>
    <t>Équipé : métrage pourvu de rayonnages
Installé : métrage nouvellement pourvu de rayonnages en 2013
Occupé : métrage d'archives conservées</t>
  </si>
  <si>
    <t>Annexes</t>
  </si>
  <si>
    <t>6. Ateliers</t>
  </si>
  <si>
    <t xml:space="preserve">Nature de l'atelier </t>
  </si>
  <si>
    <t>Nombre d'ateliers</t>
  </si>
  <si>
    <t xml:space="preserve">  Nombre d’agents 
(en ETP)</t>
  </si>
  <si>
    <t>Photographie, microfilmage et/ou numérisation</t>
  </si>
  <si>
    <t>Archives sonores et audiovisuelles</t>
  </si>
  <si>
    <t>Reliure et/ou restauration</t>
  </si>
  <si>
    <t>Maintenance, bricolage</t>
  </si>
  <si>
    <t>5. CONTRÔLE SCIENTIFIQUE ET TECHNIQUE</t>
  </si>
  <si>
    <t>1. Bilan récapitulatif des actions liées au contrôle scientifique et technique en 2013</t>
  </si>
  <si>
    <t xml:space="preserve">Organismes effectuant des versements </t>
  </si>
  <si>
    <r>
      <t xml:space="preserve">Inspections et visites d’information </t>
    </r>
    <r>
      <rPr>
        <i/>
        <sz val="10"/>
        <rFont val="Arial"/>
        <family val="2"/>
        <charset val="1"/>
      </rPr>
      <t xml:space="preserve">(nombre) </t>
    </r>
  </si>
  <si>
    <r>
      <t>Formations</t>
    </r>
    <r>
      <rPr>
        <sz val="10"/>
        <rFont val="Arial"/>
        <family val="2"/>
        <charset val="1"/>
      </rPr>
      <t xml:space="preserve"> </t>
    </r>
    <r>
      <rPr>
        <i/>
        <sz val="9"/>
        <rFont val="Arial"/>
        <family val="2"/>
      </rPr>
      <t>(nombre)</t>
    </r>
  </si>
  <si>
    <r>
      <t xml:space="preserve">Métrage linéaire éliminé </t>
    </r>
    <r>
      <rPr>
        <sz val="10"/>
        <rFont val="Arial"/>
        <family val="2"/>
        <charset val="1"/>
      </rPr>
      <t>(1)</t>
    </r>
  </si>
  <si>
    <r>
      <t>Nombre de services uniques touchés</t>
    </r>
    <r>
      <rPr>
        <sz val="10"/>
        <rFont val="Arial"/>
        <family val="2"/>
        <charset val="1"/>
      </rPr>
      <t xml:space="preserve"> (2)</t>
    </r>
  </si>
  <si>
    <t xml:space="preserve">1. Services du conseil général et établissements publics départementaux (4) </t>
  </si>
  <si>
    <t>(1) Autant en archives départementales que dans les services producteurs</t>
  </si>
  <si>
    <t xml:space="preserve">2. Services déconcentrés et établissements publics de l’État à compétences régionale ou interdépartementale (5) </t>
  </si>
  <si>
    <t xml:space="preserve">(2) Par exemple, si un service a fait l'objet d'une inspection et d'une information, il ne doit être compté qu'une fois. </t>
  </si>
  <si>
    <t xml:space="preserve">3. Services déconcentrés et établissements publics de l’État à compétence départementale ou locale (6) </t>
  </si>
  <si>
    <t>(3) Y compris les éliminations réalisées directement par les Archives départementales dans les services producteurs des documents.</t>
  </si>
  <si>
    <t>4. Établissements publics de santé (centres hospitaliers, hôpitaux locaux)</t>
  </si>
  <si>
    <t>(4) Y compris les offices publics départementaux d'HLM.</t>
  </si>
  <si>
    <t>5. Officiers publics ou ministériels (dont notaires)</t>
  </si>
  <si>
    <t>(5) Préfecture de région, directions régionales de l’État, chambre régionale des comptes, cour d'appel, tribunal administratif, universités, services territoriaux d’établissements publics nationaux (par ex. Pôle-emploi, France AgriMer, l'ADEME, etc.).</t>
  </si>
  <si>
    <t xml:space="preserve">6. Organismes de droit privé chargés d’une mission de service public (7) </t>
  </si>
  <si>
    <t>(6) Y compris les collèges, lycées et chambres consulaires.</t>
  </si>
  <si>
    <t xml:space="preserve">7. Service du conseil régional et établissements publics régionaux </t>
  </si>
  <si>
    <t>(7) Organismes de sécurité sociale, entreprises publiques, sociétés d'économie mixte, associations chargées d'une mission de service public, etc.</t>
  </si>
  <si>
    <t xml:space="preserve">8. Services centraux et établissements publics de l’État délocalisés (8) </t>
  </si>
  <si>
    <t>(8) Cf. circulaire DGP/SIAF/2010/020 du 25 novembre 2010 relative aux opérateurs de l’État.</t>
  </si>
  <si>
    <t>9. Communes, établissements publics communaux, groupements de communes</t>
  </si>
  <si>
    <t>(9) Par exemple, les offices municipaux d'HLM, les centres communaux d'action sociale.</t>
  </si>
  <si>
    <t xml:space="preserve">communes de moins de 2 000 habitants </t>
  </si>
  <si>
    <t xml:space="preserve">(10) Établissements publics de coopération intercommunale, syndicats mixtes, ainsi que les centres de gestion de la fonction publique territoriale et les délégations du CNFPT.   </t>
  </si>
  <si>
    <t xml:space="preserve">communes de plus de 2 000 habitants </t>
  </si>
  <si>
    <t xml:space="preserve">établissements publics communaux (9) </t>
  </si>
  <si>
    <t>groupements de collectivités (10)</t>
  </si>
  <si>
    <t xml:space="preserve">Total général </t>
  </si>
  <si>
    <t>2. Conservation des archives courantes et intermédiaires en 2013</t>
  </si>
  <si>
    <t>2.1. Centres de préarchivage</t>
  </si>
  <si>
    <t xml:space="preserve">Nombre de centre(s) de conservation des archives courantes et intermédiaires </t>
  </si>
  <si>
    <t>L'existence d'un centre implique un local fermé, la désignation d’un responsable et la mise en place de procédure de communication. Il peut être géré par un producteur ou par les Archives.</t>
  </si>
  <si>
    <t>Total du métrage linéaire conservé</t>
  </si>
  <si>
    <t xml:space="preserve">Personnel affecté (nombre et catégorie) </t>
  </si>
  <si>
    <t xml:space="preserve">      personnel des archives départementales </t>
  </si>
  <si>
    <t>Dupliquer le tableau si nécessaire</t>
  </si>
  <si>
    <t xml:space="preserve">      autres </t>
  </si>
  <si>
    <t xml:space="preserve">Métrage linéaire installé au 31 décembre 2013 </t>
  </si>
  <si>
    <t xml:space="preserve">Métrage linéaire occupé au 31 décembre 2013 </t>
  </si>
  <si>
    <t xml:space="preserve">Nombre de communications aux services </t>
  </si>
  <si>
    <t>Relations avec les archives départementales</t>
  </si>
  <si>
    <t>2.2. Participez-vous à un projet de mutualisation ?</t>
  </si>
  <si>
    <t>Si oui, préciser</t>
  </si>
  <si>
    <t>Métrage linéaire</t>
  </si>
  <si>
    <t>TOTAL</t>
  </si>
  <si>
    <t>3. Comptes rendus d'inspection en 2013</t>
  </si>
  <si>
    <t xml:space="preserve">L'inspection implique la production d'un rapport, envoyé à l'intéressé ainsi qu'au préfet. </t>
  </si>
  <si>
    <t>Date (année)</t>
  </si>
  <si>
    <t>Existence</t>
  </si>
  <si>
    <t>Locaux</t>
  </si>
  <si>
    <t>Structure inspectée</t>
  </si>
  <si>
    <t>Population</t>
  </si>
  <si>
    <t>Année de la précédente inspection</t>
  </si>
  <si>
    <t>Existence d'un service d'archives</t>
  </si>
  <si>
    <t xml:space="preserve">Ces inspections concerne l'ensemble des services producteurs ; Etat, collectivités territoriales, hôpital. </t>
  </si>
  <si>
    <t xml:space="preserve">Respecter l'ordre du tableau n°1. </t>
  </si>
  <si>
    <t>4. Bilan des dépôts en 2013</t>
  </si>
  <si>
    <t xml:space="preserve">Nombre dans le département </t>
  </si>
  <si>
    <t>Nombre de dépôt au 31 décembre 2013</t>
  </si>
  <si>
    <t>Nombre d'autorisations au 31 décembre 2013</t>
  </si>
  <si>
    <t>Communes de moins de 2 000 habitants</t>
  </si>
  <si>
    <t>Communes de plus de 2 000 habitants</t>
  </si>
  <si>
    <t xml:space="preserve"> - </t>
  </si>
  <si>
    <t>Dépôts d’office</t>
  </si>
  <si>
    <t xml:space="preserve">Si oui, combien </t>
  </si>
  <si>
    <t>Détailler les dépôts d'offices</t>
  </si>
  <si>
    <r>
      <t>Le centre de gestion de la fonction publique territoriale</t>
    </r>
    <r>
      <rPr>
        <sz val="10"/>
        <rFont val="Arial"/>
        <family val="2"/>
      </rPr>
      <t xml:space="preserve"> possède-t-il un service d’aide à la gestion des archives des communes ?</t>
    </r>
  </si>
  <si>
    <t xml:space="preserve">- nombre et qualification des agents </t>
  </si>
  <si>
    <t xml:space="preserve">- liste des communes concernées par les interventions de ce service pendant l’année 2013 </t>
  </si>
  <si>
    <t>6. RELATIONS AVEC LES PRODUCTEURS</t>
  </si>
  <si>
    <t>1. Tableaux de gestion</t>
  </si>
  <si>
    <t>Nombre de tableaux de gestion achevés et mis en service dans l'année</t>
  </si>
  <si>
    <t>Nombre de tableaux de gestion actualisés dans l'année</t>
  </si>
  <si>
    <t>Liste des tableaux de gestion achevés et mis en service dans l’année</t>
  </si>
  <si>
    <r>
      <t xml:space="preserve">Ce tableau est destiné à élaborer une base de données nationale.
</t>
    </r>
    <r>
      <rPr>
        <sz val="9"/>
        <rFont val="Arial"/>
        <family val="2"/>
      </rPr>
      <t>- pour chaque tableau de gestion, bien préciser l'entité concernée et le rattachement hiérarchique (ex : conseil général, pôle X, direction Y, service Z). Si un service ou une direction a fait l'objet de plusieurs tableaux, il convient de bien préciser entre parenthèses le nombre de tableaux réalisés (en particulier si vous ne souhaitez pas détailler l'intitulé de chaque tableau (ex : direction Y, 9 tableaux).
- indiquer aussi à la fin de la liste les tableaux qui ont fait l'objet d'un document global et récapitulatif type charte d'archivage. 
- ne pas employer de sigles.</t>
    </r>
  </si>
  <si>
    <t>Rubrique</t>
  </si>
  <si>
    <t>Sous-rubrique</t>
  </si>
  <si>
    <t>Intitulé</t>
  </si>
  <si>
    <t xml:space="preserve">Création ou actualisation </t>
  </si>
  <si>
    <t>Dépôt sur Sémaphore</t>
  </si>
  <si>
    <t>1. Services déconcentrés de l’État</t>
  </si>
  <si>
    <t>2. Opérateurs de l’État</t>
  </si>
  <si>
    <t>3. Services du conseil régional et assimilés</t>
  </si>
  <si>
    <t>4. Services du conseil général et assimilés</t>
  </si>
  <si>
    <t>5. Communes et groupements de collectivités territoriales</t>
  </si>
  <si>
    <t>6. Établissements publics de santé</t>
  </si>
  <si>
    <t>7. Officiers publics ministériels</t>
  </si>
  <si>
    <t>8. Organismes de droit privé chargés d’une mission de service public</t>
  </si>
  <si>
    <t>2. Actions relatives à l’archivage électronique</t>
  </si>
  <si>
    <t>Actions de sensibilisation des services producteurs sur les problématiques de conservation des données</t>
  </si>
  <si>
    <t>Actions de recensement et d'évaluation des données des producteurs</t>
  </si>
  <si>
    <t xml:space="preserve">Participation à des projets de numérisation, de dématérialisation et d'archivage électronique dans les services  </t>
  </si>
  <si>
    <t>Ex. : préparation de l'archivage d'une application avec la détermination de règles de cycle de vie et la mise en œuvre du Standard d'échange de données pour l'archivage (SEDA) pour préparer les versements à venir</t>
  </si>
  <si>
    <t>Participation à des projets de plates-formes d'archivage électronique</t>
  </si>
  <si>
    <r>
      <t>3. Actions concernant les archives privées</t>
    </r>
    <r>
      <rPr>
        <sz val="10"/>
        <rFont val="Arial"/>
        <family val="2"/>
      </rPr>
      <t xml:space="preserve"> </t>
    </r>
  </si>
  <si>
    <t>Ex : visites, veille (catalogues de vente, internet), formation, contacts avec les producteurs...</t>
  </si>
  <si>
    <t>7. COLLECTE ET CONSTITUTION DES FONDS</t>
  </si>
  <si>
    <t xml:space="preserve">1. Archives publiques </t>
  </si>
  <si>
    <t>Total des entrées (ml)</t>
  </si>
  <si>
    <t>Tableau récapitulatif des entrées</t>
  </si>
  <si>
    <t>Organismes effectuant versements ou dépôts</t>
  </si>
  <si>
    <t>Service</t>
  </si>
  <si>
    <t>Entrées (ml)</t>
  </si>
  <si>
    <t>Éliminations après versement (ml)</t>
  </si>
  <si>
    <t>Accroissement net (ml)</t>
  </si>
  <si>
    <t>Entrées (Go)</t>
  </si>
  <si>
    <t>Éliminations ap. versement (Go)</t>
  </si>
  <si>
    <t>Accroissement net (Go)</t>
  </si>
  <si>
    <t>Accroissement net (unités)</t>
  </si>
  <si>
    <r>
      <t xml:space="preserve">Ce tableau permet de comptabiliser les versements quel que soit leur mode de calcul : métrage linéaire, Go, unités documentaires. 
</t>
    </r>
    <r>
      <rPr>
        <i/>
        <sz val="9"/>
        <color indexed="8"/>
        <rFont val="Arial"/>
        <family val="2"/>
      </rPr>
      <t>NB : pour l’accroissement en unités documentaires (photographies, cartes), étant donné le peu d’éliminations pour ce type de documents, il a été décidé de ne pas conserver le détail des éliminations après versement ; le cas échéant, l’ajouter en note.</t>
    </r>
  </si>
  <si>
    <r>
      <t xml:space="preserve">Service producteur : ex. Cabinet du préfet, tribunal de grande instance de N., etc. 
</t>
    </r>
    <r>
      <rPr>
        <b/>
        <sz val="9"/>
        <rFont val="Arial"/>
        <family val="2"/>
      </rPr>
      <t>Une ligne par service producteur : ajouter autant de lignes que nécessaire.</t>
    </r>
  </si>
  <si>
    <t>Sous-total État</t>
  </si>
  <si>
    <t>Cf. circulaire DGP/SIAF/2010/020 du 25 novembre 2010 relative aux opérateurs de l’État</t>
  </si>
  <si>
    <t>3. Services du Conseil régional et assimilés</t>
  </si>
  <si>
    <t>4. Services du Conseil général et assimilés</t>
  </si>
  <si>
    <t>Sous-total collectivités</t>
  </si>
  <si>
    <t>7. Officiers publics et ministériels</t>
  </si>
  <si>
    <t>9. Revendications d'archives publiques</t>
  </si>
  <si>
    <t>Sous-total autres</t>
  </si>
  <si>
    <t>Total :</t>
  </si>
  <si>
    <t>Revendications</t>
  </si>
  <si>
    <t>Nombre de revendications effectuées</t>
  </si>
  <si>
    <t>Nombre de documents récupérés</t>
  </si>
  <si>
    <t>2. Archives privées</t>
  </si>
  <si>
    <t>Nom du fonds</t>
  </si>
  <si>
    <t>Typologie</t>
  </si>
  <si>
    <t xml:space="preserve">Unités </t>
  </si>
  <si>
    <t>Mode d’entrée</t>
  </si>
  <si>
    <t>Coût</t>
  </si>
  <si>
    <t>2. Archives privées. 
La mention « Pièces isolées » permet de faire apparaître cette catégorie, difficilement rattachable à un fonds.</t>
  </si>
  <si>
    <t>Pièces isolées</t>
  </si>
  <si>
    <t>3. Bibliothèque</t>
  </si>
  <si>
    <t>- Accroissement net, en ml</t>
  </si>
  <si>
    <t>- Accroissement, en nombre d'unités acquises (hors périodiques)</t>
  </si>
  <si>
    <t xml:space="preserve">4. Archives orales constituées ou reçues par le service </t>
  </si>
  <si>
    <t>Détail des archives orales constituées ou reçues par le service</t>
  </si>
  <si>
    <t>Contenu</t>
  </si>
  <si>
    <t>Durée d'enregistrement</t>
  </si>
  <si>
    <t>Support de conservation</t>
  </si>
  <si>
    <t>Format de données</t>
  </si>
  <si>
    <t xml:space="preserve">5. Archives audiovisuelles constituées ou reçues par le service </t>
  </si>
  <si>
    <t>Détail des archives audiovisuelles constituées ou reçues par le service</t>
  </si>
  <si>
    <t>Durée</t>
  </si>
  <si>
    <t>8. TRAITEMENT DES FONDS</t>
  </si>
  <si>
    <r>
      <t xml:space="preserve">1. Volume des fonds inventoriés dans l’année </t>
    </r>
    <r>
      <rPr>
        <sz val="10"/>
        <rFont val="Arial"/>
        <family val="2"/>
      </rPr>
      <t xml:space="preserve">(ml) (sous forme d’instruments de recherche ou de notices informatisées) </t>
    </r>
  </si>
  <si>
    <t>Pourcentage de fonds inventoriés sur les fonds entrés</t>
  </si>
  <si>
    <t>Le % est calculé automatiquement</t>
  </si>
  <si>
    <t>Fonds traités pendant l’année</t>
  </si>
  <si>
    <t>NB : Ne pas prendre en compte les instruments de recherche provisoires.</t>
  </si>
  <si>
    <t>Séries et fonds</t>
  </si>
  <si>
    <t>Volume classé 
(ml)</t>
  </si>
  <si>
    <t>volume classé (unités)</t>
  </si>
  <si>
    <t>Nombre d'IR synthétiques (état des fonds, état des versements)</t>
  </si>
  <si>
    <t>Nombre d'IR analytiques (répertoires, inventaires)</t>
  </si>
  <si>
    <t>Volume classé : à estimer après éliminations éventuelles</t>
  </si>
  <si>
    <t>Séries anciennes</t>
  </si>
  <si>
    <t>Séries modernes</t>
  </si>
  <si>
    <t>Établissements publics</t>
  </si>
  <si>
    <t>W</t>
  </si>
  <si>
    <t>Archives communales et hospitalières</t>
  </si>
  <si>
    <t>Notaires</t>
  </si>
  <si>
    <t>Etat civil</t>
  </si>
  <si>
    <t>Série J</t>
  </si>
  <si>
    <t>Documents figurés</t>
  </si>
  <si>
    <t>Documents sonores et audiovisuels</t>
  </si>
  <si>
    <t>Documents électroniques</t>
  </si>
  <si>
    <t>Objets 3D</t>
  </si>
  <si>
    <r>
      <t>2. Volume total des fonds munis d'un instrument de recherche</t>
    </r>
    <r>
      <rPr>
        <sz val="10"/>
        <rFont val="Arial"/>
        <family val="2"/>
      </rPr>
      <t xml:space="preserve"> (en ml) </t>
    </r>
  </si>
  <si>
    <t>Les bordereaux de versement doivent avoir été contrôlés</t>
  </si>
  <si>
    <t>Pourcentage de fonds classés sur le total des fonds</t>
  </si>
  <si>
    <t>3. Des instruments de recherche ont-ils fait l'objet d'une conversion rétrospective ?</t>
  </si>
  <si>
    <t>La conversion rétrospective d’instruments de recherche est leur transformation de l’état papier ou informatique non structuré (document de traitement de texte par exemple) dans un état informatique structuré (bases de données, document XML), en vue de faciliter leur exploitation et leur diffusion.</t>
  </si>
  <si>
    <t>Détail des opérations de conversion rétrospective</t>
  </si>
  <si>
    <t>Série et fonds</t>
  </si>
  <si>
    <t>Forme de l’IR de départ</t>
  </si>
  <si>
    <t>Forme de l’IR obtenu</t>
  </si>
  <si>
    <t>Mode (interne/externe : donner le nom du prestataire)</t>
  </si>
  <si>
    <t xml:space="preserve"> Travaux de restructuration ou d'amélioration</t>
  </si>
  <si>
    <t>9. INFORMATISATION</t>
  </si>
  <si>
    <t>Le tableau ci-dessous recense les principales tâches susceptibles de recourir à l'utilisation d'un logiciel. Merci pour chacune d'elle d'indiquer le nom de ce logiciel et de répondre aux questions complémentaires.</t>
  </si>
  <si>
    <t>Fonctions</t>
  </si>
  <si>
    <t>Nom du logiciel couvrant la fonction</t>
  </si>
  <si>
    <t>Date de mise en service</t>
  </si>
  <si>
    <t>Récolement des fonds et gestion des espaces</t>
  </si>
  <si>
    <t>Gestion des entrées et des services versants</t>
  </si>
  <si>
    <t>Des fonctionnalités de ce logiciel sont-elles déployées auprès des services versants ?</t>
  </si>
  <si>
    <t>Si oui, lesquelles ? 
(ex. : Intranet service versant, rédaction informatisée par les producteurs des bordereaux de versement)</t>
  </si>
  <si>
    <t>Gestion des prêts et de la salle de lecture</t>
  </si>
  <si>
    <t>Description archivistique</t>
  </si>
  <si>
    <t>L'outil permet-il d'exporter les descriptions au format XML-EAD ?</t>
  </si>
  <si>
    <t>Utilisez-vous par ailleurs au sein du service un éditeur XML ?
(ex. XMetal)</t>
  </si>
  <si>
    <t>Publication électronique des instruments de recherche (en salle de lecture et en ligne)</t>
  </si>
  <si>
    <t>Diffusion des fonds numérisés (en salle de lecture et en ligne)</t>
  </si>
  <si>
    <t>Gestion de contenu du site Web (CMS)</t>
  </si>
  <si>
    <t>Catalogage de la bibliothèque</t>
  </si>
  <si>
    <t>Informatisation des services versants</t>
  </si>
  <si>
    <t>Si vous avez connaissance de l'utilisation par un service administratif d'un logiciel de gestion de ses archives, merci de bien vouloir indiquer le nom de ce service et le logiciel utilisé.</t>
  </si>
  <si>
    <t>Nom du service</t>
  </si>
  <si>
    <t>Logiciel de gestion des archives utilisé</t>
  </si>
  <si>
    <t>10. CONSERVATION</t>
  </si>
  <si>
    <t xml:space="preserve">1.  Récolement </t>
  </si>
  <si>
    <t>Existe-il un récolement permanent ?</t>
  </si>
  <si>
    <t>Sinon, date du dernier récolement</t>
  </si>
  <si>
    <t>Nom du système de récolement utilisé</t>
  </si>
  <si>
    <t xml:space="preserve">Conformité à la circulaire AD 97-4 du 1er septembre 1997, relative au récolement des fonds  </t>
  </si>
  <si>
    <t xml:space="preserve">2.  État des magasins occupés (en totalité ou en partie) </t>
  </si>
  <si>
    <t xml:space="preserve">Contrôle des conditions climatiques assuré </t>
  </si>
  <si>
    <t>Mode de contrôle manuel des conditions climatiques</t>
  </si>
  <si>
    <t>Mode de contrôle automatique des conditions climatiques</t>
  </si>
  <si>
    <t xml:space="preserve">Estimation du nombre de m² de magasins aux normes </t>
  </si>
  <si>
    <t>Un magasin est aux normes s'il respecte les 3 critères conjugués suivants: température, humidité relative et détection incendie.</t>
  </si>
  <si>
    <t xml:space="preserve">- Nombre de m² aux normes au 31-12-2012 </t>
  </si>
  <si>
    <t xml:space="preserve">- Nombre de m² aux normes au 31-12-2013 </t>
  </si>
  <si>
    <t xml:space="preserve">Détail de l'état des magasins occupés </t>
  </si>
  <si>
    <t>Bâtiment 1</t>
  </si>
  <si>
    <t>Annexe 4</t>
  </si>
  <si>
    <t>Environnement climatique conforme aux normes</t>
  </si>
  <si>
    <t>Les normes climatiques sont  les suivantes : température comprise entre 16 et 25°, hygrométrie entre 45 et 55%, brassage de l'air 3 vol/h et renouvellement de l'air</t>
  </si>
  <si>
    <t>Détection incendie</t>
  </si>
  <si>
    <t>Détection intrusion</t>
  </si>
  <si>
    <t xml:space="preserve">3. Politique en matière de conservation préventive </t>
  </si>
  <si>
    <t>Existe-il une politique en matière de conservation préventive ?</t>
  </si>
  <si>
    <t xml:space="preserve">Nombre d'agents du service ayant reçu une formation sur ce sujet  </t>
  </si>
  <si>
    <t>Détail des actions en matière de conservation préventive</t>
  </si>
  <si>
    <t xml:space="preserve">Responsable désigné dans le service pour ce domaine </t>
  </si>
  <si>
    <t xml:space="preserve">Estampillage des documents de « valeur » </t>
  </si>
  <si>
    <t xml:space="preserve">Opération de dépoussiérage des collections </t>
  </si>
  <si>
    <t xml:space="preserve">Exercices de sécurité dans l’année (évacuation, extinction du feu) </t>
  </si>
  <si>
    <t xml:space="preserve">Existence d'un plan de prévention </t>
  </si>
  <si>
    <t xml:space="preserve">Existence d’un plan d’évacuation des collections </t>
  </si>
  <si>
    <t xml:space="preserve">Classement ETARE par le SDIS </t>
  </si>
  <si>
    <t>ETARE : établissement répertorié</t>
  </si>
  <si>
    <t>4. Le service a-t-il subi un sinistre au cours de l'année (incendie, inondation, infestation) ?</t>
  </si>
  <si>
    <t>Détailler les sinistres subis dans la note bilan et perspectives</t>
  </si>
  <si>
    <t xml:space="preserve">5. Vols d'archives publiques </t>
  </si>
  <si>
    <t>Constats de vols dans l’année</t>
  </si>
  <si>
    <t xml:space="preserve">6. Conditionnement </t>
  </si>
  <si>
    <t xml:space="preserve">Fonds conditionnés et reconditionnés (ml) dans l'année </t>
  </si>
  <si>
    <r>
      <t>Fonds "convenablement" conditionnés (en ml) (1)</t>
    </r>
    <r>
      <rPr>
        <sz val="10"/>
        <color indexed="8"/>
        <rFont val="Arial"/>
        <family val="2"/>
      </rPr>
      <t xml:space="preserve"> </t>
    </r>
  </si>
  <si>
    <t>(1) c'est à dire en boîtes solides, liasses bien enveloppées assurant une bonne protection contre la poussière, etc.</t>
  </si>
  <si>
    <t xml:space="preserve">7. Désinfection, reliure, restauration </t>
  </si>
  <si>
    <t>Un plan de restauration existe-il dans le service ?</t>
  </si>
  <si>
    <r>
      <t xml:space="preserve">Opérations menées en 2013  </t>
    </r>
    <r>
      <rPr>
        <sz val="10"/>
        <rFont val="Arial"/>
        <family val="2"/>
      </rPr>
      <t xml:space="preserve">   </t>
    </r>
  </si>
  <si>
    <t>Travaux effectués par l’atelier
de service</t>
  </si>
  <si>
    <t>Travaux effectués par le service</t>
  </si>
  <si>
    <t>Travaux externalisés</t>
  </si>
  <si>
    <t>Le cas échéant, nom de l’entreprise</t>
  </si>
  <si>
    <t xml:space="preserve">Désinfection (ml) </t>
  </si>
  <si>
    <t xml:space="preserve">Reliure (nombre de volumes) </t>
  </si>
  <si>
    <t>Restauration (nombre de feuillets ou unités)</t>
  </si>
  <si>
    <t>Traitement des sceaux (nombre d’unités)</t>
  </si>
  <si>
    <t xml:space="preserve">Détail des opérations remarquables </t>
  </si>
  <si>
    <r>
      <t>11. PHOTOGRAPHIE, MICROFILMAGE ET NUM</t>
    </r>
    <r>
      <rPr>
        <b/>
        <sz val="10"/>
        <rFont val="Arial"/>
        <family val="2"/>
        <charset val="1"/>
      </rPr>
      <t>É</t>
    </r>
    <r>
      <rPr>
        <b/>
        <sz val="10"/>
        <rFont val="Arial"/>
        <family val="2"/>
      </rPr>
      <t>RISATION</t>
    </r>
  </si>
  <si>
    <t>1. Informatisation de l'atelier photographique</t>
  </si>
  <si>
    <t>Fonction</t>
  </si>
  <si>
    <t>Nom du logiciel</t>
  </si>
  <si>
    <t>Logiciel de contrôle qualité des images</t>
  </si>
  <si>
    <t>Logiciel de publication assistée par ordinateur (PAO)</t>
  </si>
  <si>
    <t>Logiciel pour la gestion d'une iconothèque</t>
  </si>
  <si>
    <t>2. Microfilms</t>
  </si>
  <si>
    <t>Métrage de microfilms
(réalisé en interne)</t>
  </si>
  <si>
    <t>Métrage de microfilms
(réalisé en externe)</t>
  </si>
  <si>
    <t>Métrage total réalisé dans l’année 2013</t>
  </si>
  <si>
    <t>Masters</t>
  </si>
  <si>
    <t>Masters réalisés à partir de vues numériques</t>
  </si>
  <si>
    <t>Procédé COM.</t>
  </si>
  <si>
    <t>Duplication</t>
  </si>
  <si>
    <t>3. Opérations de prises de vue et de numérisation (année 2013)</t>
  </si>
  <si>
    <t>Nombre de prises de vue effectuées par l’atelier photographique pour les lecteurs</t>
  </si>
  <si>
    <t>Nombre de prises de vue pour les besoins internes du service (exposition, catalogue)</t>
  </si>
  <si>
    <t>Nombre de prises de vue pour les reportages photographiques</t>
  </si>
  <si>
    <t>Travaux de reproduction des fonds</t>
  </si>
  <si>
    <t>En interne</t>
  </si>
  <si>
    <t>En externe</t>
  </si>
  <si>
    <r>
      <t xml:space="preserve">Nombre de pages numérisées </t>
    </r>
    <r>
      <rPr>
        <b/>
        <sz val="10"/>
        <rFont val="Arial"/>
        <family val="2"/>
      </rPr>
      <t>en 2013</t>
    </r>
  </si>
  <si>
    <t>On entend par page la face d'une feuille. Si les vues sont prises en double page, multiplier le nombre de vues par deux.</t>
  </si>
  <si>
    <r>
      <t xml:space="preserve">Nombre d'images numérisées </t>
    </r>
    <r>
      <rPr>
        <b/>
        <sz val="10"/>
        <color indexed="8"/>
        <rFont val="Arial"/>
        <family val="2"/>
      </rPr>
      <t>en 2013</t>
    </r>
  </si>
  <si>
    <t>Par image, on entend la reproduction d'un document iconographique : carte, carte postale, affiche, estampe…</t>
  </si>
  <si>
    <r>
      <t xml:space="preserve">Nombre d'heures sonores numérisées </t>
    </r>
    <r>
      <rPr>
        <b/>
        <sz val="10"/>
        <color indexed="8"/>
        <rFont val="Arial"/>
        <family val="2"/>
      </rPr>
      <t>en 2013</t>
    </r>
  </si>
  <si>
    <r>
      <t xml:space="preserve">Nombre d'heures de films numérisées </t>
    </r>
    <r>
      <rPr>
        <b/>
        <sz val="10"/>
        <color indexed="8"/>
        <rFont val="Arial"/>
        <family val="2"/>
      </rPr>
      <t>en 2013</t>
    </r>
  </si>
  <si>
    <t>4. Autres observations sur l'activité de l'atelier photographique</t>
  </si>
  <si>
    <t>5. Mise en ligne des ressources numérisées</t>
  </si>
  <si>
    <r>
      <t xml:space="preserve">Nombre </t>
    </r>
    <r>
      <rPr>
        <b/>
        <u/>
        <sz val="10"/>
        <rFont val="Arial"/>
        <family val="2"/>
      </rPr>
      <t>total de ressources numérisées
(cumulé au 31/12/13)*</t>
    </r>
  </si>
  <si>
    <t>Ressources consultables en local
(cumulé au 31/12/13)</t>
  </si>
  <si>
    <t>Ressources consultables en ligne
(cumulé au 31/12/13)</t>
  </si>
  <si>
    <t>Nombre total de ressources numérisées : depuis le début des opérations de numérisation dans le service.</t>
  </si>
  <si>
    <t>Nombre de pages numérisées (documents manuscrits et imprimés)</t>
  </si>
  <si>
    <t>dont registres paroissiaux et état civil</t>
  </si>
  <si>
    <t>Nombre d'images numérisées</t>
  </si>
  <si>
    <t>dont cadastre ancien</t>
  </si>
  <si>
    <t>Nombre d'heures sonores numérisées</t>
  </si>
  <si>
    <t>Nombre d'heures de films numérisées</t>
  </si>
  <si>
    <t xml:space="preserve">6. Conservation pérenne </t>
  </si>
  <si>
    <t>Microfilm</t>
  </si>
  <si>
    <t xml:space="preserve">Existence d'un master </t>
  </si>
  <si>
    <t>Envoi au Centre national du microfilm et de la numérisation (Espeyran) de ce master</t>
  </si>
  <si>
    <t>Métrage déposé à Espeyran</t>
  </si>
  <si>
    <t>Pourcentage du métrage déposé à Espeyran sur le fonds total</t>
  </si>
  <si>
    <t>7. Détail des opérations de numérisation en 2013</t>
  </si>
  <si>
    <t>Ne renseigner ici que :
- les projets entamés les années précédentes et poursuivis ou achevés cette année ;
- les projets initiés cette année.</t>
  </si>
  <si>
    <t>Fonds numérisé</t>
  </si>
  <si>
    <t>Titre du projet</t>
  </si>
  <si>
    <r>
      <t xml:space="preserve">Description
</t>
    </r>
    <r>
      <rPr>
        <i/>
        <sz val="8"/>
        <rFont val="Arial"/>
        <family val="2"/>
      </rPr>
      <t xml:space="preserve">(de 100 à 150 mots ; détail des fonds ou collections numérisées, exemples de pièces remarquables, intérêt historique et scientifique, auteurs et personnages concernés) </t>
    </r>
  </si>
  <si>
    <t>Ces informations serviront à alimenter et mettre à jour le catalogue Patrimoine numérique (http://www.numerique.culture.fr). 
Vous pouvez transmettre, pour l'illustration de la notice d'un fonds numérisé dans le catalogue Patrimoine numérique, jusqu'à trois images d'une dimension maximale de 768 sur 512 pixels à Alice Motte (alice.motte@culture.gouv.fr).</t>
  </si>
  <si>
    <t>Dates extrêmes des documents numérisés</t>
  </si>
  <si>
    <r>
      <t xml:space="preserve">Type de documents numériques
</t>
    </r>
    <r>
      <rPr>
        <i/>
        <sz val="8"/>
        <rFont val="Arial"/>
        <family val="2"/>
      </rPr>
      <t>(image fixe, texte océrisé, image animée, son, 3D, document vectoriel)</t>
    </r>
  </si>
  <si>
    <r>
      <t xml:space="preserve">Formats de données
</t>
    </r>
    <r>
      <rPr>
        <i/>
        <sz val="8"/>
        <rFont val="Arial"/>
        <family val="2"/>
      </rPr>
      <t>(JFIF/JPEG, TIFF, JPEG2000, PNG, PDF)</t>
    </r>
  </si>
  <si>
    <r>
      <t>Modalité de numérisation</t>
    </r>
    <r>
      <rPr>
        <i/>
        <sz val="8"/>
        <rFont val="Arial"/>
        <family val="2"/>
      </rPr>
      <t xml:space="preserve"> (à partir de l'original / à partir d'un support intermédiaire à préciser - microfilm, photographie..)</t>
    </r>
  </si>
  <si>
    <r>
      <t xml:space="preserve">Nombre de pages numérisées </t>
    </r>
    <r>
      <rPr>
        <b/>
        <i/>
        <u/>
        <sz val="8"/>
        <rFont val="Arial"/>
        <family val="2"/>
      </rPr>
      <t xml:space="preserve">dans l’année
</t>
    </r>
    <r>
      <rPr>
        <i/>
        <sz val="8"/>
        <rFont val="Arial"/>
        <family val="2"/>
      </rPr>
      <t>(1 page = la face d'une feuille)</t>
    </r>
  </si>
  <si>
    <t>Nombre total de pages numérisées pour le projet</t>
  </si>
  <si>
    <r>
      <t xml:space="preserve">Nombre d'images numérisées </t>
    </r>
    <r>
      <rPr>
        <b/>
        <i/>
        <u/>
        <sz val="8"/>
        <rFont val="Arial"/>
        <family val="2"/>
      </rPr>
      <t xml:space="preserve">dans l’année
</t>
    </r>
    <r>
      <rPr>
        <i/>
        <sz val="8"/>
        <rFont val="Arial"/>
        <family val="2"/>
      </rPr>
      <t>(1 image = 1 document iconographique)</t>
    </r>
  </si>
  <si>
    <t>Nombre total d’images numérisées pour le projet</t>
  </si>
  <si>
    <r>
      <t xml:space="preserve">Nombre d'heures sonores numérisées </t>
    </r>
    <r>
      <rPr>
        <b/>
        <i/>
        <u/>
        <sz val="8"/>
        <rFont val="Arial"/>
        <family val="2"/>
      </rPr>
      <t>dans l’année</t>
    </r>
  </si>
  <si>
    <t>Nombre total d’heures sonores pour le projet</t>
  </si>
  <si>
    <r>
      <t xml:space="preserve">Nombre d'heures de film numérisées </t>
    </r>
    <r>
      <rPr>
        <b/>
        <i/>
        <u/>
        <sz val="8"/>
        <rFont val="Arial"/>
        <family val="2"/>
      </rPr>
      <t>dans l’année</t>
    </r>
  </si>
  <si>
    <t>Nombre total d’heures de film pour le projet</t>
  </si>
  <si>
    <r>
      <t>Avancement du projet</t>
    </r>
    <r>
      <rPr>
        <i/>
        <sz val="8"/>
        <rFont val="Arial"/>
        <family val="2"/>
      </rPr>
      <t xml:space="preserve"> (achevé / en cours)</t>
    </r>
  </si>
  <si>
    <r>
      <t>Financement</t>
    </r>
    <r>
      <rPr>
        <i/>
        <sz val="8"/>
        <rFont val="Arial"/>
        <family val="2"/>
      </rPr>
      <t xml:space="preserve"> (collectivité, DRAC, plan national de numérisation, mécénat et partenariats)</t>
    </r>
  </si>
  <si>
    <r>
      <t xml:space="preserve">Type de prestation </t>
    </r>
    <r>
      <rPr>
        <i/>
        <sz val="8"/>
        <rFont val="Arial"/>
        <family val="2"/>
      </rPr>
      <t>(externe ou externe)</t>
    </r>
  </si>
  <si>
    <t>Nom du prestataire</t>
  </si>
  <si>
    <r>
      <t>Modalités d'accès</t>
    </r>
    <r>
      <rPr>
        <i/>
        <sz val="8"/>
        <rFont val="Arial"/>
        <family val="2"/>
      </rPr>
      <t xml:space="preserve"> (local, Internet, CD)</t>
    </r>
  </si>
  <si>
    <r>
      <t>Adresse Internet</t>
    </r>
    <r>
      <rPr>
        <i/>
        <sz val="8"/>
        <rFont val="Arial"/>
        <family val="2"/>
      </rPr>
      <t xml:space="preserve"> (si accessible en ligne)</t>
    </r>
  </si>
  <si>
    <t>12. COMMUNICATION</t>
  </si>
  <si>
    <t>1. Pour les services pourvus de plusieurs salles de lecture, donner les heures d'ouvertures de la salle la plus longtemps et la plus souvent ouverte au public ; faire l'addition des lecteurs, des séances et des communications. Faire de même, pour les services disposant de plusieurs antennes du service éducatif.</t>
  </si>
  <si>
    <t xml:space="preserve">1. Ouverture de la salle de lecture au public </t>
  </si>
  <si>
    <t>- Nombre d'heures hebdomadaires d'ouverture au public</t>
  </si>
  <si>
    <t>- Le service est-il ouvert le samedi ?</t>
  </si>
  <si>
    <t>- Le service est-il ouvert en nocturne après 18h ?</t>
  </si>
  <si>
    <t xml:space="preserve">- Si oui, combien de fois par semaine </t>
  </si>
  <si>
    <t>- Nombre total de places disponibles en salle de lecture</t>
  </si>
  <si>
    <t>- Originaux</t>
  </si>
  <si>
    <t>- Microfilms</t>
  </si>
  <si>
    <t>- Documents numériques</t>
  </si>
  <si>
    <t>- Documents de grands formats</t>
  </si>
  <si>
    <t xml:space="preserve">2. Il s'agit des séances de travail consacrées à la consultation des archives. Une personne étant venue le matin et l’après-midi est comptée pour une séance. Une personne venant deux jours de suite est comptée pour deux séances. Les séances concernent tout type d'activité des lecteurs, et pas seulement la consultation d'articles impliquant manutention dans les dépôts et prise en compte par le logiciel de gestion des communications : doivent être également comptabilisées (ou du moins estimées) les séances consacrées à la consultation de microfilms ou de cédéroms disponibles en libre service et des fichiers numériques consultables en intranet (sur serveur local). </t>
  </si>
  <si>
    <t xml:space="preserve">2. Nombre de séances de travail </t>
  </si>
  <si>
    <t xml:space="preserve">Estimation du nombre de séances consacrées à la consultation des documents numérisés (espaces numériques en salle de lecture) </t>
  </si>
  <si>
    <t xml:space="preserve">3. Nombre total de lecteurs inscrits </t>
  </si>
  <si>
    <t xml:space="preserve">- Scientifiques (universitaires, chercheurs, étudiants) </t>
  </si>
  <si>
    <t xml:space="preserve">3. Scientifiques : Y compris les étudiants en licence travaillant en salle de lecture pour la préparation de mémoires ou dans le cadre de TD. </t>
  </si>
  <si>
    <t xml:space="preserve">- Généalogistes </t>
  </si>
  <si>
    <t>- Généalogistes professionnels (disposant d'une dérogation)</t>
  </si>
  <si>
    <t xml:space="preserve">- Usagers effectuant des recherches à caractère administratif ou juridique </t>
  </si>
  <si>
    <t xml:space="preserve">- Personnels des services versants </t>
  </si>
  <si>
    <t xml:space="preserve">- Autres </t>
  </si>
  <si>
    <t xml:space="preserve">4. Nombre total des communications </t>
  </si>
  <si>
    <t xml:space="preserve">4. Nombre total des communications, en salle de lecture ou à distance (autre service d'archives, service administratif) d’unités matérielles d’archives (cartons, liasses, etc.), ouvrages, périodiques, documents figurés, sonores et audiovisuels, qu’ils soient communiqués en original ou sur un support de consultation matériellement identifié (microfilms, cédéroms). En aucun cas, les communications via Internet ou sur serveur local (espace dédié au numérique), ne doivent être comptées dans ce total. </t>
  </si>
  <si>
    <t>Détail des communications</t>
  </si>
  <si>
    <t>Salle de lecture</t>
  </si>
  <si>
    <t>Dans un autre service d'archives</t>
  </si>
  <si>
    <t>Dans un service administratif</t>
  </si>
  <si>
    <t>Documents d’archives</t>
  </si>
  <si>
    <t>Ouvrages, périodiques, journaux officiels</t>
  </si>
  <si>
    <t>Microfilms et microfiches</t>
  </si>
  <si>
    <t>Documents numériques (cédéroms)</t>
  </si>
  <si>
    <t xml:space="preserve">5. Dérogations aux règles de communicabilité des archives publiques </t>
  </si>
  <si>
    <t xml:space="preserve">- Nombre de dérogations instruites </t>
  </si>
  <si>
    <t>Ne pas inclure les dérogations des généalogistes professionnels, instruites par les Archives de France.</t>
  </si>
  <si>
    <t xml:space="preserve">- Nombre d’articles accordés </t>
  </si>
  <si>
    <t xml:space="preserve">- Nombre d’articles refusés </t>
  </si>
  <si>
    <t xml:space="preserve">6. Nombre total de recherches par correspondance </t>
  </si>
  <si>
    <t>Recherches par courrier postal et par courrier électronique</t>
  </si>
  <si>
    <t>- à caractère scientifique</t>
  </si>
  <si>
    <t>- à caractère généalogique</t>
  </si>
  <si>
    <t>- à caractère administratif et autres</t>
  </si>
  <si>
    <t xml:space="preserve">Les recherches sont-elles effectuées à titre onéreux ? </t>
  </si>
  <si>
    <t>Si oui, sur quel barème ?</t>
  </si>
  <si>
    <t>Non</t>
  </si>
  <si>
    <t>Oui</t>
  </si>
  <si>
    <t>Oise</t>
  </si>
  <si>
    <t>Picardie</t>
  </si>
  <si>
    <t>OLIVE, Béatrice</t>
  </si>
  <si>
    <t>71, rue de Tilloy
60000 Beauvais</t>
  </si>
  <si>
    <t>1 rue Cambry, CS 80941, 60024 Beauvais Cedex</t>
  </si>
  <si>
    <t>03 44 10 42 00</t>
  </si>
  <si>
    <t>03 44 10 42 01</t>
  </si>
  <si>
    <t>archives@oise.fr</t>
  </si>
  <si>
    <t>lundi-vendredi - 9h-17h</t>
  </si>
  <si>
    <t>DGA</t>
  </si>
  <si>
    <t>Encadrement de la chargée de mission pour les commémorations de centenaire de la première guerre mondiale.</t>
  </si>
  <si>
    <t>Membre du conseil d'administration du Centre régional du livre et de la lecture</t>
  </si>
  <si>
    <r>
      <t xml:space="preserve">Exposition "De l'eau et des hommes" et publication du </t>
    </r>
    <r>
      <rPr>
        <i/>
        <sz val="10"/>
        <rFont val="Arial"/>
        <family val="2"/>
      </rPr>
      <t>Documents d'archives de l'Oise</t>
    </r>
    <r>
      <rPr>
        <sz val="10"/>
        <rFont val="Arial"/>
        <family val="2"/>
      </rPr>
      <t xml:space="preserve"> associé</t>
    </r>
  </si>
  <si>
    <t>Plus de 10</t>
  </si>
  <si>
    <t>comité départemental du Centenaire de la première guerre mondiale</t>
  </si>
  <si>
    <t>Détail : Directeur général adjoint chargé du pôle culture et communication</t>
  </si>
  <si>
    <t>Si oui, précisez lesquelles : comité de direction, revues de pôle (DGS+DGA+directeurs et chefs de service du pôle), réunions de pôle (DGA, directeurs et chefs de service du pôle)</t>
  </si>
  <si>
    <t xml:space="preserve">Préfecture, direction de la réglementation, des libertés publiques et de l’environnement, bureau de la réglementation et des élections </t>
  </si>
  <si>
    <t xml:space="preserve">Préfecture, sous-préfecture de Clermont </t>
  </si>
  <si>
    <t xml:space="preserve">Centre des impôts fonciers de Clermont </t>
  </si>
  <si>
    <t>Direction départementale des finances publiques</t>
  </si>
  <si>
    <t>Centre départemental d'assiette</t>
  </si>
  <si>
    <t>Recette de l'arrondissement fiscal de Creil</t>
  </si>
  <si>
    <t>Banque de France de Beauvais</t>
  </si>
  <si>
    <t xml:space="preserve">Tribunal de grande instance de Senlis </t>
  </si>
  <si>
    <t>Conseil de prud’hommes de Creil</t>
  </si>
  <si>
    <t>Tribunal de commerce de Beauvais</t>
  </si>
  <si>
    <t>Service départemental de l’information générale</t>
  </si>
  <si>
    <t xml:space="preserve">Commissariat de police de Compiègne </t>
  </si>
  <si>
    <t>Direction interrégionale de Rouen des anciens combattants et victimes de guerre</t>
  </si>
  <si>
    <t xml:space="preserve">Service départemental de l’Office national des anciens combattants et victimes de guerre </t>
  </si>
  <si>
    <t xml:space="preserve">Service départemental de l’éducation nationale, cabinet </t>
  </si>
  <si>
    <t>Collège Jacques Prévert de Chambly</t>
  </si>
  <si>
    <t xml:space="preserve">Collège Philéas Lebesgue de Marseille-en-Beauvaisis </t>
  </si>
  <si>
    <t xml:space="preserve">Lycée Félix Faure de Beauvais </t>
  </si>
  <si>
    <t xml:space="preserve">conseil général, direction de la coordination et services de l’Assemblée </t>
  </si>
  <si>
    <t xml:space="preserve">conseil général, pôle finances et audit, direction budget et finances, service du budget </t>
  </si>
  <si>
    <t xml:space="preserve">conseil général, pôle solidarité, direction de l’enfance et de la famille, service protection de l’enfance </t>
  </si>
  <si>
    <t>conseil général, pôle solidarité, direction de l’enfance et de la famille, ferme-école de Rouvroy-les-Merles</t>
  </si>
  <si>
    <t xml:space="preserve">conseil général, pôle solidarité, direction de l'autonomie des personnes, service des établissements et des services </t>
  </si>
  <si>
    <t xml:space="preserve">conseil général, pôle aménagement et mobilité, direction de l'exploitation des réseaux, unité territoriale départementale (UTD) de Saint-Just-en-Chaussée </t>
  </si>
  <si>
    <t xml:space="preserve">conseil général, pôle culture et communication, direction de la communication </t>
  </si>
  <si>
    <t xml:space="preserve">conseil général, pôle culture et communication, direction des archives départementales </t>
  </si>
  <si>
    <t xml:space="preserve">Oise tourisme </t>
  </si>
  <si>
    <t>hôpital de Senlis</t>
  </si>
  <si>
    <t>La subvention consentie par l'agence de l'eau Seine-Normandie se monte au total à 97 000 €, dont 78 356 ont été versés en 2013 et 18 644 € seront versés sur l'exercice 2014.</t>
  </si>
  <si>
    <t>Archives de l’Association pour la Connaissance et la Conservation des Calvaires et Croix du Beauvaisis, dossiers complémentaires. 49 J.</t>
  </si>
  <si>
    <t>Archives d’associations</t>
  </si>
  <si>
    <t>don</t>
  </si>
  <si>
    <t>Archives de l’historien Jean-Pierre Besse (complément), 71 et 72 J.</t>
  </si>
  <si>
    <t>Archives scientifiques</t>
  </si>
  <si>
    <t>Archives des familles Delamarre et Collemant. Complément concernant principalement Antoine Delamarre, député de l’Oise à la Convention. 91 J</t>
  </si>
  <si>
    <t>Archives personnelles et familiales</t>
  </si>
  <si>
    <t>Archives de la brosserie Bailly à Hermes. 102 J</t>
  </si>
  <si>
    <t>Archives d’entreprises</t>
  </si>
  <si>
    <t>Rapports d'études préalables à des restaurations d'édifices rédigés par Denis Grison, architecte du patrimoine. 103 J.</t>
  </si>
  <si>
    <t>Archives d’architectes</t>
  </si>
  <si>
    <t>Archives de la manufacture textile de Grandvilliers, Petit frères et Cie. 104 J.</t>
  </si>
  <si>
    <t>Archives de la famille Maillart de Landreville. 109 J</t>
  </si>
  <si>
    <t>GAIA</t>
  </si>
  <si>
    <t>Paprika</t>
  </si>
  <si>
    <t>Archives numérisées (Archimaine)</t>
  </si>
  <si>
    <t>2004 (local)
2007 (Internet)</t>
  </si>
  <si>
    <t>Typo 3</t>
  </si>
  <si>
    <t>Archinoë (Archimaine)</t>
  </si>
  <si>
    <t>www.archives.oise.fr</t>
  </si>
  <si>
    <t xml:space="preserve">Oui </t>
  </si>
  <si>
    <t>partielle (état civil)</t>
  </si>
  <si>
    <t>Registres paroissiaux et d’état civil (3 E)</t>
  </si>
  <si>
    <t>Gravures et portraits (1 Fi 1 et 2 Fi 1)</t>
  </si>
  <si>
    <r>
      <t>XVI</t>
    </r>
    <r>
      <rPr>
        <vertAlign val="superscript"/>
        <sz val="8"/>
        <rFont val="Arial"/>
        <family val="2"/>
      </rPr>
      <t>e</t>
    </r>
    <r>
      <rPr>
        <sz val="8"/>
        <rFont val="Arial"/>
        <family val="2"/>
      </rPr>
      <t>-XX</t>
    </r>
    <r>
      <rPr>
        <vertAlign val="superscript"/>
        <sz val="8"/>
        <rFont val="Arial"/>
        <family val="2"/>
      </rPr>
      <t>e</t>
    </r>
  </si>
  <si>
    <r>
      <t>XVIII</t>
    </r>
    <r>
      <rPr>
        <vertAlign val="superscript"/>
        <sz val="8"/>
        <rFont val="Arial"/>
        <family val="2"/>
      </rPr>
      <t>e</t>
    </r>
    <r>
      <rPr>
        <sz val="8"/>
        <rFont val="Arial"/>
        <family val="2"/>
      </rPr>
      <t>-XX</t>
    </r>
    <r>
      <rPr>
        <vertAlign val="superscript"/>
        <sz val="8"/>
        <rFont val="Arial"/>
        <family val="2"/>
      </rPr>
      <t>e</t>
    </r>
  </si>
  <si>
    <t>Image</t>
  </si>
  <si>
    <t>image</t>
  </si>
  <si>
    <t>Jpeg</t>
  </si>
  <si>
    <t>Tiff/Jpeg</t>
  </si>
  <si>
    <t>A partir de l’original</t>
  </si>
  <si>
    <t>29 218 (simples ou doubles page) soit environ 58 436 pages uniques</t>
  </si>
  <si>
    <t xml:space="preserve">En cours </t>
  </si>
  <si>
    <t>Terminé</t>
  </si>
  <si>
    <t>Collectivité</t>
  </si>
  <si>
    <t>Interne</t>
  </si>
  <si>
    <t>Local/Internet</t>
  </si>
  <si>
    <t>Non accessible pour le moment</t>
  </si>
  <si>
    <t>Plans du cadastre napoléonien</t>
  </si>
  <si>
    <t>Fonds photographiques divers</t>
  </si>
  <si>
    <t>Documents graphiques (dessins, photographies) des archives du château de Pierrefonds (4 Tp)</t>
  </si>
  <si>
    <t>(5 Num 2)</t>
  </si>
  <si>
    <r>
      <t>XIX</t>
    </r>
    <r>
      <rPr>
        <vertAlign val="superscript"/>
        <sz val="8"/>
        <rFont val="Arial"/>
        <family val="2"/>
      </rPr>
      <t>e</t>
    </r>
  </si>
  <si>
    <t>Collectivité/Plan national de numérisation</t>
  </si>
  <si>
    <t>Externe</t>
  </si>
  <si>
    <t>Archimaine</t>
  </si>
  <si>
    <t>www.archives.oise.fr (instruments de recherche en ligne)</t>
  </si>
  <si>
    <r>
      <t xml:space="preserve">Description
</t>
    </r>
    <r>
      <rPr>
        <sz val="8"/>
        <rFont val="Arial"/>
        <family val="2"/>
      </rPr>
      <t xml:space="preserve">(de 100 à 150 mots ; détail des fonds ou collections numérisées, exemples de pièces remarquables, intérêt historique et scientifique, auteurs et personnages concernés…) </t>
    </r>
  </si>
  <si>
    <r>
      <t xml:space="preserve">Type de documents numériques
</t>
    </r>
    <r>
      <rPr>
        <sz val="8"/>
        <rFont val="Arial"/>
        <family val="2"/>
      </rPr>
      <t>(image fixe, texte océrisé, image animée, son, 3D, document vectoriel…)</t>
    </r>
  </si>
  <si>
    <r>
      <t xml:space="preserve">Formats de données
</t>
    </r>
    <r>
      <rPr>
        <sz val="8"/>
        <rFont val="Arial"/>
        <family val="2"/>
      </rPr>
      <t>(JFIF/JPEG, TIFF, JPEG2000, PNG, PDF…)</t>
    </r>
  </si>
  <si>
    <r>
      <t>Modalité de numérisation</t>
    </r>
    <r>
      <rPr>
        <sz val="8"/>
        <rFont val="Arial"/>
        <family val="2"/>
      </rPr>
      <t xml:space="preserve"> (à partir de l'original / à partir d'un support intermédiaire à préciser - microfilm, photographie...)</t>
    </r>
  </si>
  <si>
    <r>
      <t xml:space="preserve">Nombre de pages numérisées </t>
    </r>
    <r>
      <rPr>
        <b/>
        <u/>
        <sz val="8"/>
        <rFont val="Arial"/>
        <family val="2"/>
      </rPr>
      <t xml:space="preserve">dans l’année
</t>
    </r>
    <r>
      <rPr>
        <sz val="8"/>
        <rFont val="Arial"/>
        <family val="2"/>
      </rPr>
      <t>(1 page = la face d'une feuille)</t>
    </r>
  </si>
  <si>
    <r>
      <t xml:space="preserve">Nombre d'images numérisées </t>
    </r>
    <r>
      <rPr>
        <b/>
        <u/>
        <sz val="8"/>
        <rFont val="Arial"/>
        <family val="2"/>
      </rPr>
      <t xml:space="preserve">dans l’année
</t>
    </r>
    <r>
      <rPr>
        <sz val="8"/>
        <rFont val="Arial"/>
        <family val="2"/>
      </rPr>
      <t>(1 image = 1 document iconographique)</t>
    </r>
  </si>
  <si>
    <r>
      <t xml:space="preserve">Nombre d'heures sonores numérisées </t>
    </r>
    <r>
      <rPr>
        <b/>
        <u/>
        <sz val="8"/>
        <rFont val="Arial"/>
        <family val="2"/>
      </rPr>
      <t>dans l’année</t>
    </r>
  </si>
  <si>
    <r>
      <t xml:space="preserve">Nombre d'heures de film numérisées </t>
    </r>
    <r>
      <rPr>
        <b/>
        <u/>
        <sz val="8"/>
        <rFont val="Arial"/>
        <family val="2"/>
      </rPr>
      <t>dans l’année</t>
    </r>
  </si>
  <si>
    <r>
      <t>Avancement du projet</t>
    </r>
    <r>
      <rPr>
        <sz val="8"/>
        <rFont val="Arial"/>
        <family val="2"/>
      </rPr>
      <t xml:space="preserve"> (achevé / en cours)</t>
    </r>
  </si>
  <si>
    <r>
      <t>Financement</t>
    </r>
    <r>
      <rPr>
        <sz val="8"/>
        <rFont val="Arial"/>
        <family val="2"/>
      </rPr>
      <t xml:space="preserve"> (collectivité, DRAC, plan national de numérisation, mécénat et partenariats…)</t>
    </r>
  </si>
  <si>
    <r>
      <t xml:space="preserve">Type de prestation </t>
    </r>
    <r>
      <rPr>
        <sz val="8"/>
        <rFont val="Arial"/>
        <family val="2"/>
      </rPr>
      <t>(externe ou externe)</t>
    </r>
  </si>
  <si>
    <r>
      <t>Modalités d'accès</t>
    </r>
    <r>
      <rPr>
        <sz val="8"/>
        <rFont val="Arial"/>
        <family val="2"/>
      </rPr>
      <t xml:space="preserve"> (local, Internet, CD…)</t>
    </r>
  </si>
  <si>
    <r>
      <t>Adresse Internet</t>
    </r>
    <r>
      <rPr>
        <sz val="8"/>
        <rFont val="Arial"/>
        <family val="2"/>
      </rPr>
      <t xml:space="preserve"> (si accessible en ligne)</t>
    </r>
  </si>
  <si>
    <t>Registres matricules de recrutement militaire</t>
  </si>
  <si>
    <t>Cartes postales (4 Fi, 5 Num 1)</t>
  </si>
  <si>
    <t>Sceaux</t>
  </si>
  <si>
    <t>Numérisation et indexation nomminative</t>
  </si>
  <si>
    <r>
      <t>XX</t>
    </r>
    <r>
      <rPr>
        <vertAlign val="superscript"/>
        <sz val="8"/>
        <rFont val="Arial"/>
        <family val="2"/>
      </rPr>
      <t>e</t>
    </r>
  </si>
  <si>
    <t>XIIe-XVe</t>
  </si>
  <si>
    <t>348 (pour 145 sceaux : un même sceau peut donner lieu à plusieurs prises de vues)</t>
  </si>
  <si>
    <t>En cours</t>
  </si>
  <si>
    <t>Externe (numérisation + indexation nominative)</t>
  </si>
  <si>
    <r>
      <t>1</t>
    </r>
    <r>
      <rPr>
        <b/>
        <vertAlign val="superscript"/>
        <sz val="10"/>
        <rFont val="Arial"/>
        <family val="2"/>
      </rPr>
      <t>e</t>
    </r>
    <r>
      <rPr>
        <b/>
        <sz val="10"/>
        <rFont val="Arial"/>
        <family val="2"/>
      </rPr>
      <t xml:space="preserve"> quinzaine de juin, semaine entre Noël et le Jour de l'An</t>
    </r>
  </si>
  <si>
    <t>Régulières</t>
  </si>
  <si>
    <t>Aucunes</t>
  </si>
  <si>
    <t xml:space="preserve">Ponctuelles </t>
  </si>
  <si>
    <t>Direction départementale des territoires</t>
  </si>
  <si>
    <t>Service départemental de l'éducation nationale</t>
  </si>
  <si>
    <t>Centre hospitalier de Beauvais</t>
  </si>
  <si>
    <t>Centre hospitalier de Compiègne</t>
  </si>
  <si>
    <t>Centre hospitalier de Noyon</t>
  </si>
  <si>
    <t>Centre hospitalier de Creil</t>
  </si>
  <si>
    <t>Centre hospitalier de Senlis</t>
  </si>
  <si>
    <t>Centre hospitalier interdépartemental de Clermont</t>
  </si>
  <si>
    <t>Université de technologie de Compiègne</t>
  </si>
  <si>
    <t>OPAC de l'Oise</t>
  </si>
  <si>
    <t>Total général</t>
  </si>
  <si>
    <t>non</t>
  </si>
  <si>
    <t>Auneuil</t>
  </si>
  <si>
    <t>Creil</t>
  </si>
  <si>
    <t>oui</t>
  </si>
  <si>
    <t>3 attachées de conservation du patrimoine et 1 assistante de conservation du patrimoine.</t>
  </si>
  <si>
    <t>Antheuil-Portes, Béthisy-Saint-Martin, Cempuis, Chambly, Chantilly, Jonquières, La Croix-Saint-Ouen, Lormaison, Méru, Mouy, Noyon, Plailly, Verneuil-en-Halatte, communauté de communes du Clermontois, communauté de communes des pays d'Oise et d'Halatte, communauté de communes du pays de Valois, communauté de l'agglomération creilloise, agglomération de la région de Compiègne.</t>
  </si>
  <si>
    <t>visites (clouterie Rivierre), veille (catalogues de ventes).</t>
  </si>
  <si>
    <t>Administration générale</t>
  </si>
  <si>
    <t>préfecture, direction de la réglementation et des libertés publiques, service de l'immigration</t>
  </si>
  <si>
    <t>créé</t>
  </si>
  <si>
    <t>Sensibilisation lors des visites et de formations (services de l'état, du conseil général, des communes et des structures intercommunales).</t>
  </si>
  <si>
    <t>Recensement des applications utilisées par le pôle solidarité du conseil général, la préfecture et les trois directions départementales interministérielles</t>
  </si>
  <si>
    <t>Participation au projet de mise en œuvre d'une GED pour le conseil général qui contiendra notamment les dossiers uniques dématérialisés de la Maison départementale des personnes handicapées ; assistance à la numérisation des fiches-bilans du SDIS</t>
  </si>
  <si>
    <t>Projet d'acquisition d'un SAE pour les archives départementales, mené avec une assistance à maîtrise d'ouvrage.
Mise en place et suivi du système d'archivage électronique mutualisé du centre de gestion de la fonction publique territoriale.</t>
  </si>
  <si>
    <t>De l'Oise à la Lune : Léon Fenet photographies 1883-1898</t>
  </si>
  <si>
    <t>Beauvais, AD</t>
  </si>
  <si>
    <t>De l'eau et des hommes</t>
  </si>
  <si>
    <t>18 novembre-31 décembre</t>
  </si>
  <si>
    <t>conférences, publication pédagogique, visites guidées</t>
  </si>
  <si>
    <t>conférences, visites guidées</t>
  </si>
  <si>
    <t>estimées</t>
  </si>
  <si>
    <t>Institut polytechnique La Salle de Beauvais</t>
  </si>
  <si>
    <t>Centre des impôts fonciers de Compiègne</t>
  </si>
  <si>
    <t xml:space="preserve">Centre des impôts fonciers de Senlis </t>
  </si>
  <si>
    <t>Tribunal de commerce de Senlis</t>
  </si>
  <si>
    <t>Direction départementale des territoires (archives de la direction départementale de l'équipement et de la direction départementale de l'agriculture et de la forêt)</t>
  </si>
  <si>
    <t>rushes et émissions de la télévision locale du quartier Saint-Jean (Beauvais)</t>
  </si>
  <si>
    <t>indéterminée</t>
  </si>
  <si>
    <t>cassettes vidéo</t>
  </si>
  <si>
    <t>divers</t>
  </si>
  <si>
    <t>enregistreurs</t>
  </si>
  <si>
    <t>GTC</t>
  </si>
  <si>
    <t>L'Atelier du patrimoine
Atelier Coralie Barbe et Florence Malo</t>
  </si>
  <si>
    <t>ESAT de Creil
Atelier Bazin (Longueil Sainte-Marie)</t>
  </si>
  <si>
    <t>-</t>
  </si>
  <si>
    <t>Cartes et plans (série "plans", 1614 W : plans du remembrement)</t>
  </si>
  <si>
    <t>Si oui, précisez lesquelles : Journée du numérique</t>
  </si>
  <si>
    <t>Numérisation, indexation et mise en ligne des registres matricules du recrutement militaire</t>
  </si>
  <si>
    <t>Peintures extérieures.
Pose de film occultant sur les vitres des fenêtres des magasins.
Nettoyage et désinfection des gaines de climatisation des bâtiments A (accueil du public) et B (locaux de travail).
Réparation du TGBT (tableau général basse tension).</t>
  </si>
  <si>
    <t>inconnu</t>
  </si>
  <si>
    <t>- fréquence des actions de contrôle exercées par le directeur des Archives départementales sur ces interventions</t>
  </si>
  <si>
    <t xml:space="preserve">Recette de l'arrondissement fiscal de Beauvais </t>
  </si>
  <si>
    <t>Tribunal de grande instance de Compiègne (archives du tribunal de première instance de Compiègne)</t>
  </si>
  <si>
    <t>notaires</t>
  </si>
  <si>
    <t xml:space="preserve">conseil général, pôle solidarité, direction de l’enfance et de la famille, pouponnière départementale </t>
  </si>
  <si>
    <t>Maison départementale des personnes handicapées</t>
  </si>
  <si>
    <t>conseil général, pôle culture et communication, médiathèque départementale</t>
  </si>
  <si>
    <r>
      <t>Archives des familles Schiltz et Mouronval, documents concernant le 51</t>
    </r>
    <r>
      <rPr>
        <vertAlign val="superscript"/>
        <sz val="10"/>
        <rFont val="Arial"/>
        <family val="2"/>
      </rPr>
      <t>e</t>
    </r>
    <r>
      <rPr>
        <sz val="10"/>
        <rFont val="Arial"/>
        <family val="2"/>
      </rPr>
      <t xml:space="preserve"> régiment d'infanterie. 105 J.</t>
    </r>
  </si>
  <si>
    <t>aucun</t>
  </si>
  <si>
    <t>174
(6 plans de la série plan, 123 plans de remembrement ; un même plan peut donner lieu à plusieurs prises de vue).</t>
  </si>
  <si>
    <t>37 394 feuillets matricules pour 60193 vues (un même feuillet matricule peut donner lieu à plusieurs prises de vue)</t>
  </si>
  <si>
    <t>impossible à déterminer</t>
  </si>
  <si>
    <t xml:space="preserve">www.archives.oise.fr/scripturae/
http://www.fernandwatteeuw.oise.fr/
</t>
  </si>
  <si>
    <t>format pdf</t>
  </si>
  <si>
    <t>15 septembre 2012-31 mai 2013</t>
  </si>
  <si>
    <t>Scripturae : mille ans d'écriture dans l'Oise</t>
  </si>
  <si>
    <t>Pas d'histoire sans elles : Femmes de l'Oise, 1789-1945</t>
  </si>
  <si>
    <t>1914-1918 : l'Oise se souvient</t>
  </si>
  <si>
    <t>Mémoire ouvrière et patrimoine industriel de l'Oise : un site et des hommes, la vallée du Thérain</t>
  </si>
  <si>
    <r>
      <t>Etre enfant dans l'Oise au XIX</t>
    </r>
    <r>
      <rPr>
        <vertAlign val="superscript"/>
        <sz val="10"/>
        <rFont val="Arial"/>
        <family val="2"/>
      </rPr>
      <t>e</t>
    </r>
    <r>
      <rPr>
        <sz val="10"/>
        <rFont val="Arial"/>
        <family val="2"/>
      </rPr>
      <t xml:space="preserve"> siècle</t>
    </r>
  </si>
  <si>
    <t>1944 : L'Oise est libérée !</t>
  </si>
  <si>
    <t>Regards : Charles Commessy, photographe, 1856-1941</t>
  </si>
  <si>
    <t>Mallette/dossier pédagogique</t>
  </si>
  <si>
    <t>Equipement</t>
  </si>
  <si>
    <t>Imprimé</t>
  </si>
  <si>
    <t>conseil général de l'Oise</t>
  </si>
  <si>
    <t>ISSN</t>
  </si>
  <si>
    <t>1241-2058</t>
  </si>
  <si>
    <t>Prêts à la demande. Total des prêts</t>
  </si>
  <si>
    <t>Journée portes ouvertes des services du conseil général le 19 octobre.</t>
  </si>
  <si>
    <t>L'accueil des personnes handicapées (enfants et adultes) pour des visites découverte est une nouveauté initiée en 2013 à titre expérimental. Devant son succès, elle sera reconduite.</t>
  </si>
  <si>
    <t>Licence patrimoine, master d'archivistique : présentation des archives, archivistique, droit à l'image</t>
  </si>
  <si>
    <t>Licence patrimoine de l'université de Picardie-Jules Verne</t>
  </si>
  <si>
    <t>Journée d'étude organisée avec les sociétés savantes locales (hommage à Jean-Pierre Besse, historien local décédé).</t>
  </si>
  <si>
    <t>Société archéologique et historique de Clermont</t>
  </si>
  <si>
    <t>Société historique de Compiègne</t>
  </si>
  <si>
    <t>Société d'histoire moderne et contemporaine de Compiègne</t>
  </si>
  <si>
    <t>Société d'histoire et d'archéologie de Senlis</t>
  </si>
  <si>
    <t>participation à l'organisation de manifestaitons culturelles (colloques, journées d'étude, publications)</t>
  </si>
  <si>
    <t>Ateliers pédagogiques (sceaux, calligraphie), visites des archives, exposition sur le centenaire de la loi sur les monuments historiques, conférence, présentation de documents exceptionnels.</t>
  </si>
  <si>
    <t>(estimation)</t>
  </si>
  <si>
    <t>Journée portes ouvertes du conseil général</t>
  </si>
  <si>
    <t>Le chantier de reliure des borchures (tirés à part, opuscules souvent d'intérêt très local, largement diffusés à leur parution mais difficiles à trouver aujourd'hui donc très consultés) s'est poursuivi. Après un travail de mise au point en interne du modèle de reliure adapté, le chantier qui concerne plusieurs milliers de documents, se poursuit parallèlement en interne et en externe : les documents simples ne présentant pas de difficultés particulière sont confiés à un atelier, les documents présentant difficultés ou particularités sont traités en interne à l'atelier reliure.
Le registre de la châtellenie de Trie, couvert d'une peau de loup, a été restauré en 2013 ; à cette occasion, une expertise a été menée par les spécialistes du Muséum national d'histoire naturelle sur l'identification précise de l'animal ayant fourni la peau, qui ne semblait pas sûre. Au terme de l'analyse, il s'agit bien d'une peau de loup.</t>
  </si>
  <si>
    <t>Les licences concédées à titre gratuit regroupent les licences pour un usage privé et les licences pour un usage commercial bénéficiant d'exemptions, c'est-à-dire les demandes concernant moins de 30 documents (publications papier ou Internet).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</si>
</sst>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0.00\ &quot;€&quot;;\-#,##0.00\ &quot;€&quot;"/>
    <numFmt numFmtId="164" formatCode="#,##0\ [$€-40C];[Red]\-#,##0\ [$€-40C]"/>
    <numFmt numFmtId="165" formatCode="#,##0.00\ [$€-40C];[Red]\-#,##0.00\ [$€-40C]"/>
    <numFmt numFmtId="166" formatCode="#,##0.00\ &quot;€&quot;"/>
    <numFmt numFmtId="167" formatCode="#,##0.0"/>
  </numFmts>
  <fonts count="59" x14ac:knownFonts="1">
    <font>
      <sz val="10"/>
      <name val="Arial"/>
      <family val="2"/>
    </font>
    <font>
      <b/>
      <sz val="10"/>
      <name val="Arial"/>
      <family val="2"/>
    </font>
    <font>
      <sz val="9"/>
      <name val="Arial"/>
      <family val="2"/>
    </font>
    <font>
      <b/>
      <sz val="9"/>
      <name val="Arial"/>
      <family val="2"/>
    </font>
    <font>
      <sz val="9"/>
      <color indexed="8"/>
      <name val="Arial"/>
      <family val="2"/>
    </font>
    <font>
      <sz val="9"/>
      <color indexed="8"/>
      <name val="Arial"/>
      <family val="2"/>
      <charset val="1"/>
    </font>
    <font>
      <b/>
      <sz val="14"/>
      <name val="Arial"/>
      <family val="2"/>
    </font>
    <font>
      <b/>
      <sz val="12"/>
      <name val="Arial"/>
      <family val="2"/>
    </font>
    <font>
      <b/>
      <u/>
      <sz val="10"/>
      <name val="Arial"/>
      <family val="2"/>
    </font>
    <font>
      <u/>
      <sz val="10"/>
      <color indexed="12"/>
      <name val="Arial"/>
      <family val="2"/>
    </font>
    <font>
      <i/>
      <sz val="10"/>
      <name val="Arial"/>
      <family val="2"/>
    </font>
    <font>
      <i/>
      <sz val="10"/>
      <color indexed="12"/>
      <name val="Arial"/>
      <family val="2"/>
    </font>
    <font>
      <sz val="10"/>
      <name val="Arial"/>
      <family val="2"/>
      <charset val="1"/>
    </font>
    <font>
      <i/>
      <sz val="10"/>
      <name val="Arial"/>
      <family val="2"/>
      <charset val="1"/>
    </font>
    <font>
      <b/>
      <sz val="10"/>
      <name val="Arial"/>
      <family val="2"/>
      <charset val="1"/>
    </font>
    <font>
      <sz val="8"/>
      <name val="Arial"/>
      <family val="2"/>
    </font>
    <font>
      <i/>
      <sz val="9"/>
      <name val="Arial"/>
      <family val="2"/>
    </font>
    <font>
      <sz val="8"/>
      <name val="Arial"/>
      <family val="2"/>
      <charset val="1"/>
    </font>
    <font>
      <u/>
      <sz val="10"/>
      <name val="Arial"/>
      <family val="2"/>
    </font>
    <font>
      <b/>
      <sz val="10"/>
      <color indexed="53"/>
      <name val="Arial"/>
      <family val="2"/>
    </font>
    <font>
      <i/>
      <sz val="9"/>
      <color indexed="8"/>
      <name val="Arial"/>
      <family val="2"/>
    </font>
    <font>
      <b/>
      <i/>
      <sz val="8"/>
      <name val="Arial"/>
      <family val="2"/>
    </font>
    <font>
      <b/>
      <i/>
      <sz val="9"/>
      <name val="Arial"/>
      <family val="2"/>
    </font>
    <font>
      <b/>
      <i/>
      <sz val="10"/>
      <name val="Arial"/>
      <family val="2"/>
    </font>
    <font>
      <b/>
      <sz val="8"/>
      <name val="Arial"/>
      <family val="2"/>
    </font>
    <font>
      <b/>
      <sz val="10"/>
      <color indexed="55"/>
      <name val="Arial"/>
      <family val="2"/>
    </font>
    <font>
      <b/>
      <sz val="10"/>
      <color indexed="9"/>
      <name val="Arial"/>
      <family val="2"/>
    </font>
    <font>
      <sz val="10"/>
      <color indexed="9"/>
      <name val="Arial"/>
      <family val="2"/>
    </font>
    <font>
      <sz val="10"/>
      <color indexed="23"/>
      <name val="Arial"/>
      <family val="2"/>
    </font>
    <font>
      <sz val="10"/>
      <color indexed="22"/>
      <name val="Arial"/>
      <family val="2"/>
    </font>
    <font>
      <sz val="10"/>
      <color indexed="8"/>
      <name val="Arial"/>
      <family val="2"/>
    </font>
    <font>
      <b/>
      <sz val="10"/>
      <color indexed="8"/>
      <name val="Arial"/>
      <family val="2"/>
    </font>
    <font>
      <i/>
      <sz val="8"/>
      <name val="Arial"/>
      <family val="2"/>
    </font>
    <font>
      <b/>
      <i/>
      <u/>
      <sz val="8"/>
      <name val="Arial"/>
      <family val="2"/>
    </font>
    <font>
      <sz val="8"/>
      <color indexed="8"/>
      <name val="Arial"/>
      <family val="2"/>
    </font>
    <font>
      <sz val="8"/>
      <color indexed="9"/>
      <name val="Arial"/>
      <family val="2"/>
    </font>
    <font>
      <b/>
      <sz val="11"/>
      <name val="Arial"/>
      <family val="2"/>
      <charset val="1"/>
    </font>
    <font>
      <b/>
      <sz val="11"/>
      <name val="Arial"/>
      <family val="2"/>
    </font>
    <font>
      <b/>
      <u/>
      <sz val="11"/>
      <name val="Arial"/>
      <family val="2"/>
    </font>
    <font>
      <sz val="11"/>
      <name val="Arial"/>
      <family val="2"/>
    </font>
    <font>
      <sz val="9"/>
      <color indexed="23"/>
      <name val="Arial"/>
      <family val="2"/>
    </font>
    <font>
      <u/>
      <sz val="9"/>
      <name val="Arial"/>
      <family val="2"/>
    </font>
    <font>
      <sz val="10.5"/>
      <name val="Arial"/>
      <family val="2"/>
    </font>
    <font>
      <b/>
      <sz val="9"/>
      <color indexed="8"/>
      <name val="Arial"/>
      <family val="2"/>
    </font>
    <font>
      <b/>
      <sz val="9"/>
      <color indexed="23"/>
      <name val="Arial"/>
      <family val="2"/>
    </font>
    <font>
      <b/>
      <sz val="9"/>
      <name val="Arial"/>
      <family val="2"/>
      <charset val="1"/>
    </font>
    <font>
      <b/>
      <sz val="7"/>
      <name val="Arial"/>
      <family val="2"/>
    </font>
    <font>
      <sz val="9"/>
      <color indexed="23"/>
      <name val="Arial"/>
      <family val="2"/>
      <charset val="1"/>
    </font>
    <font>
      <u/>
      <sz val="9"/>
      <color indexed="23"/>
      <name val="Arial"/>
      <family val="2"/>
      <charset val="1"/>
    </font>
    <font>
      <sz val="9"/>
      <color indexed="54"/>
      <name val="Arial"/>
      <family val="2"/>
    </font>
    <font>
      <sz val="10"/>
      <name val="Arial"/>
      <family val="2"/>
    </font>
    <font>
      <vertAlign val="superscript"/>
      <sz val="8"/>
      <name val="Arial"/>
      <family val="2"/>
    </font>
    <font>
      <b/>
      <u/>
      <sz val="8"/>
      <name val="Arial"/>
      <family val="2"/>
    </font>
    <font>
      <b/>
      <vertAlign val="superscript"/>
      <sz val="10"/>
      <name val="Arial"/>
      <family val="2"/>
    </font>
    <font>
      <vertAlign val="superscript"/>
      <sz val="10"/>
      <name val="Arial"/>
      <family val="2"/>
    </font>
    <font>
      <sz val="9"/>
      <color indexed="81"/>
      <name val="Tahoma"/>
      <family val="2"/>
    </font>
    <font>
      <b/>
      <sz val="9"/>
      <color indexed="81"/>
      <name val="Tahoma"/>
      <family val="2"/>
    </font>
    <font>
      <sz val="9"/>
      <color indexed="81"/>
      <name val="Tahoma"/>
      <charset val="1"/>
    </font>
    <font>
      <b/>
      <sz val="9"/>
      <color indexed="81"/>
      <name val="Tahoma"/>
      <charset val="1"/>
    </font>
  </fonts>
  <fills count="7">
    <fill>
      <patternFill patternType="none"/>
    </fill>
    <fill>
      <patternFill patternType="gray125"/>
    </fill>
    <fill>
      <patternFill patternType="solid">
        <fgColor indexed="27"/>
        <bgColor indexed="42"/>
      </patternFill>
    </fill>
    <fill>
      <patternFill patternType="solid">
        <fgColor indexed="43"/>
        <bgColor indexed="26"/>
      </patternFill>
    </fill>
    <fill>
      <patternFill patternType="solid">
        <fgColor indexed="41"/>
        <bgColor indexed="9"/>
      </patternFill>
    </fill>
    <fill>
      <patternFill patternType="solid">
        <fgColor indexed="9"/>
        <bgColor indexed="26"/>
      </patternFill>
    </fill>
    <fill>
      <patternFill patternType="solid">
        <fgColor indexed="27"/>
        <bgColor indexed="41"/>
      </patternFill>
    </fill>
  </fills>
  <borders count="52">
    <border>
      <left/>
      <right/>
      <top/>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hair">
        <color indexed="24"/>
      </left>
      <right style="hair">
        <color indexed="24"/>
      </right>
      <top/>
      <bottom style="hair">
        <color indexed="24"/>
      </bottom>
      <diagonal/>
    </border>
    <border>
      <left style="hair">
        <color indexed="24"/>
      </left>
      <right style="hair">
        <color indexed="24"/>
      </right>
      <top style="hair">
        <color indexed="24"/>
      </top>
      <bottom style="hair">
        <color indexed="24"/>
      </bottom>
      <diagonal/>
    </border>
    <border>
      <left/>
      <right style="hair">
        <color indexed="24"/>
      </right>
      <top style="hair">
        <color indexed="8"/>
      </top>
      <bottom/>
      <diagonal/>
    </border>
    <border>
      <left/>
      <right style="hair">
        <color indexed="24"/>
      </right>
      <top/>
      <bottom/>
      <diagonal/>
    </border>
    <border>
      <left/>
      <right style="hair">
        <color indexed="8"/>
      </right>
      <top style="hair">
        <color indexed="8"/>
      </top>
      <bottom style="hair">
        <color indexed="8"/>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top style="hair">
        <color indexed="8"/>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8"/>
      </bottom>
      <diagonal/>
    </border>
    <border>
      <left style="hair">
        <color indexed="8"/>
      </left>
      <right/>
      <top style="hair">
        <color indexed="64"/>
      </top>
      <bottom/>
      <diagonal/>
    </border>
    <border>
      <left style="hair">
        <color indexed="64"/>
      </left>
      <right style="hair">
        <color indexed="64"/>
      </right>
      <top style="hair">
        <color indexed="8"/>
      </top>
      <bottom style="hair">
        <color indexed="64"/>
      </bottom>
      <diagonal/>
    </border>
    <border>
      <left style="hair">
        <color indexed="8"/>
      </left>
      <right/>
      <top style="hair">
        <color indexed="64"/>
      </top>
      <bottom style="hair">
        <color indexed="64"/>
      </bottom>
      <diagonal/>
    </border>
    <border>
      <left style="hair">
        <color indexed="64"/>
      </left>
      <right style="hair">
        <color indexed="8"/>
      </right>
      <top style="hair">
        <color indexed="64"/>
      </top>
      <bottom style="hair">
        <color indexed="64"/>
      </bottom>
      <diagonal/>
    </border>
    <border>
      <left style="hair">
        <color indexed="64"/>
      </left>
      <right/>
      <top style="hair">
        <color indexed="8"/>
      </top>
      <bottom style="hair">
        <color indexed="8"/>
      </bottom>
      <diagonal/>
    </border>
    <border>
      <left style="hair">
        <color indexed="8"/>
      </left>
      <right style="hair">
        <color indexed="64"/>
      </right>
      <top style="hair">
        <color indexed="64"/>
      </top>
      <bottom style="hair">
        <color indexed="64"/>
      </bottom>
      <diagonal/>
    </border>
    <border>
      <left style="hair">
        <color indexed="64"/>
      </left>
      <right style="hair">
        <color indexed="8"/>
      </right>
      <top/>
      <bottom style="hair">
        <color indexed="8"/>
      </bottom>
      <diagonal/>
    </border>
    <border>
      <left style="hair">
        <color indexed="8"/>
      </left>
      <right style="hair">
        <color indexed="8"/>
      </right>
      <top style="hair">
        <color indexed="64"/>
      </top>
      <bottom style="hair">
        <color indexed="8"/>
      </bottom>
      <diagonal/>
    </border>
    <border>
      <left/>
      <right/>
      <top style="hair">
        <color indexed="8"/>
      </top>
      <bottom style="hair">
        <color indexed="64"/>
      </bottom>
      <diagonal/>
    </border>
    <border>
      <left style="hair">
        <color indexed="8"/>
      </left>
      <right/>
      <top style="hair">
        <color indexed="64"/>
      </top>
      <bottom style="hair">
        <color indexed="8"/>
      </bottom>
      <diagonal/>
    </border>
    <border>
      <left style="hair">
        <color indexed="8"/>
      </left>
      <right style="hair">
        <color indexed="64"/>
      </right>
      <top style="hair">
        <color indexed="8"/>
      </top>
      <bottom style="hair">
        <color indexed="64"/>
      </bottom>
      <diagonal/>
    </border>
    <border>
      <left style="hair">
        <color indexed="64"/>
      </left>
      <right/>
      <top style="hair">
        <color indexed="64"/>
      </top>
      <bottom style="hair">
        <color indexed="8"/>
      </bottom>
      <diagonal/>
    </border>
    <border>
      <left style="hair">
        <color indexed="64"/>
      </left>
      <right style="hair">
        <color indexed="64"/>
      </right>
      <top style="hair">
        <color indexed="8"/>
      </top>
      <bottom style="hair">
        <color indexed="8"/>
      </bottom>
      <diagonal/>
    </border>
    <border>
      <left style="hair">
        <color indexed="64"/>
      </left>
      <right/>
      <top style="hair">
        <color indexed="8"/>
      </top>
      <bottom style="hair">
        <color indexed="64"/>
      </bottom>
      <diagonal/>
    </border>
    <border>
      <left style="hair">
        <color indexed="8"/>
      </left>
      <right style="hair">
        <color indexed="64"/>
      </right>
      <top style="hair">
        <color indexed="8"/>
      </top>
      <bottom style="hair">
        <color indexed="8"/>
      </bottom>
      <diagonal/>
    </border>
    <border>
      <left/>
      <right style="hair">
        <color indexed="64"/>
      </right>
      <top style="hair">
        <color indexed="8"/>
      </top>
      <bottom style="hair">
        <color indexed="64"/>
      </bottom>
      <diagonal/>
    </border>
    <border>
      <left/>
      <right/>
      <top style="hair">
        <color indexed="64"/>
      </top>
      <bottom style="hair">
        <color indexed="8"/>
      </bottom>
      <diagonal/>
    </border>
    <border>
      <left style="hair">
        <color indexed="8"/>
      </left>
      <right style="hair">
        <color indexed="64"/>
      </right>
      <top style="hair">
        <color indexed="64"/>
      </top>
      <bottom style="hair">
        <color indexed="8"/>
      </bottom>
      <diagonal/>
    </border>
    <border>
      <left style="hair">
        <color indexed="8"/>
      </left>
      <right style="hair">
        <color indexed="8"/>
      </right>
      <top style="hair">
        <color indexed="8"/>
      </top>
      <bottom style="hair">
        <color indexed="64"/>
      </bottom>
      <diagonal/>
    </border>
    <border>
      <left/>
      <right style="hair">
        <color indexed="64"/>
      </right>
      <top style="hair">
        <color indexed="8"/>
      </top>
      <bottom style="hair">
        <color indexed="8"/>
      </bottom>
      <diagonal/>
    </border>
    <border>
      <left/>
      <right style="hair">
        <color indexed="64"/>
      </right>
      <top/>
      <bottom/>
      <diagonal/>
    </border>
    <border>
      <left style="hair">
        <color indexed="8"/>
      </left>
      <right style="hair">
        <color indexed="64"/>
      </right>
      <top/>
      <bottom style="hair">
        <color indexed="64"/>
      </bottom>
      <diagonal/>
    </border>
    <border>
      <left style="hair">
        <color indexed="8"/>
      </left>
      <right style="hair">
        <color indexed="8"/>
      </right>
      <top/>
      <bottom style="hair">
        <color indexed="8"/>
      </bottom>
      <diagonal/>
    </border>
    <border>
      <left style="hair">
        <color indexed="8"/>
      </left>
      <right style="hair">
        <color indexed="64"/>
      </right>
      <top/>
      <bottom style="hair">
        <color indexed="8"/>
      </bottom>
      <diagonal/>
    </border>
    <border>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bottom style="hair">
        <color indexed="8"/>
      </bottom>
      <diagonal/>
    </border>
    <border>
      <left/>
      <right style="hair">
        <color indexed="64"/>
      </right>
      <top style="hair">
        <color indexed="64"/>
      </top>
      <bottom style="hair">
        <color indexed="8"/>
      </bottom>
      <diagonal/>
    </border>
    <border>
      <left style="hair">
        <color indexed="8"/>
      </left>
      <right style="hair">
        <color indexed="64"/>
      </right>
      <top style="hair">
        <color indexed="8"/>
      </top>
      <bottom/>
      <diagonal/>
    </border>
    <border>
      <left/>
      <right style="hair">
        <color indexed="8"/>
      </right>
      <top/>
      <bottom style="hair">
        <color indexed="64"/>
      </bottom>
      <diagonal/>
    </border>
    <border>
      <left style="hair">
        <color indexed="8"/>
      </left>
      <right/>
      <top/>
      <bottom style="hair">
        <color indexed="64"/>
      </bottom>
      <diagonal/>
    </border>
    <border>
      <left/>
      <right/>
      <top/>
      <bottom style="hair">
        <color indexed="8"/>
      </bottom>
      <diagonal/>
    </border>
  </borders>
  <cellStyleXfs count="3">
    <xf numFmtId="0" fontId="0" fillId="0" borderId="0"/>
    <xf numFmtId="0" fontId="9" fillId="0" borderId="0" applyNumberFormat="0" applyFill="0" applyBorder="0" applyAlignment="0" applyProtection="0"/>
    <xf numFmtId="0" fontId="50" fillId="0" borderId="0"/>
  </cellStyleXfs>
  <cellXfs count="718">
    <xf numFmtId="0" fontId="0" fillId="0" borderId="0" xfId="0"/>
    <xf numFmtId="0" fontId="0" fillId="0" borderId="0" xfId="0" applyAlignment="1" applyProtection="1">
      <alignment horizontal="left"/>
    </xf>
    <xf numFmtId="0" fontId="0" fillId="0" borderId="0" xfId="0" applyProtection="1"/>
    <xf numFmtId="0" fontId="1" fillId="0" borderId="0" xfId="0" applyFont="1" applyBorder="1" applyAlignment="1" applyProtection="1">
      <alignment horizontal="center"/>
    </xf>
    <xf numFmtId="0" fontId="2" fillId="0" borderId="0" xfId="0" applyFont="1" applyProtection="1"/>
    <xf numFmtId="0" fontId="2" fillId="0" borderId="0" xfId="0" applyFont="1" applyAlignment="1" applyProtection="1">
      <alignment horizontal="left"/>
    </xf>
    <xf numFmtId="0" fontId="3" fillId="0" borderId="0" xfId="0" applyFont="1" applyBorder="1" applyAlignment="1" applyProtection="1">
      <alignment horizontal="center"/>
    </xf>
    <xf numFmtId="0" fontId="1" fillId="0" borderId="0" xfId="0" applyFont="1" applyProtection="1"/>
    <xf numFmtId="0" fontId="1" fillId="0" borderId="0" xfId="0" applyFont="1" applyAlignment="1" applyProtection="1">
      <alignment horizontal="center"/>
    </xf>
    <xf numFmtId="0" fontId="6" fillId="0" borderId="0" xfId="0" applyFont="1" applyBorder="1" applyAlignment="1" applyProtection="1">
      <alignment horizontal="center"/>
    </xf>
    <xf numFmtId="0" fontId="0" fillId="0" borderId="0" xfId="0" applyBorder="1" applyAlignment="1" applyProtection="1">
      <alignment horizontal="center"/>
    </xf>
    <xf numFmtId="0" fontId="0" fillId="0" borderId="0" xfId="0" applyFont="1" applyAlignment="1" applyProtection="1">
      <alignment horizontal="left"/>
    </xf>
    <xf numFmtId="0" fontId="1" fillId="0" borderId="0" xfId="0" applyFont="1" applyAlignment="1" applyProtection="1">
      <alignment horizontal="left"/>
    </xf>
    <xf numFmtId="3" fontId="1" fillId="0" borderId="0" xfId="0" applyNumberFormat="1" applyFont="1" applyBorder="1" applyAlignment="1" applyProtection="1">
      <alignment horizontal="center"/>
    </xf>
    <xf numFmtId="0" fontId="0" fillId="0" borderId="0" xfId="0" applyFont="1" applyBorder="1" applyAlignment="1" applyProtection="1">
      <alignment horizontal="left" wrapText="1"/>
    </xf>
    <xf numFmtId="0" fontId="0" fillId="0" borderId="0" xfId="0" applyBorder="1" applyProtection="1"/>
    <xf numFmtId="0" fontId="0" fillId="0" borderId="0" xfId="0" applyAlignment="1" applyProtection="1"/>
    <xf numFmtId="0" fontId="0" fillId="0" borderId="0" xfId="0" applyFill="1" applyProtection="1"/>
    <xf numFmtId="0" fontId="1" fillId="0" borderId="0" xfId="0" applyFont="1" applyFill="1" applyBorder="1" applyAlignment="1" applyProtection="1">
      <alignment horizontal="center" vertical="center" wrapText="1"/>
      <protection locked="0"/>
    </xf>
    <xf numFmtId="0" fontId="7" fillId="0" borderId="0" xfId="0" applyFont="1" applyFill="1" applyBorder="1" applyAlignment="1">
      <alignment horizontal="center"/>
    </xf>
    <xf numFmtId="0" fontId="7" fillId="0" borderId="0" xfId="0" applyFont="1"/>
    <xf numFmtId="0" fontId="8" fillId="0" borderId="0" xfId="0" applyFont="1" applyBorder="1"/>
    <xf numFmtId="0" fontId="1" fillId="0" borderId="0" xfId="0" applyFont="1" applyBorder="1"/>
    <xf numFmtId="0" fontId="0" fillId="0" borderId="0" xfId="0" applyFont="1" applyBorder="1"/>
    <xf numFmtId="0" fontId="0" fillId="0" borderId="0" xfId="0" applyBorder="1"/>
    <xf numFmtId="49" fontId="9" fillId="0" borderId="0" xfId="1" applyNumberFormat="1" applyFont="1" applyFill="1" applyBorder="1" applyAlignment="1" applyProtection="1"/>
    <xf numFmtId="49" fontId="9" fillId="0" borderId="0" xfId="1" applyNumberFormat="1" applyFont="1" applyFill="1" applyBorder="1" applyAlignment="1" applyProtection="1">
      <alignment horizontal="left"/>
    </xf>
    <xf numFmtId="0" fontId="9" fillId="0" borderId="0" xfId="0" applyFont="1"/>
    <xf numFmtId="0" fontId="10" fillId="0" borderId="0" xfId="0" applyFont="1" applyBorder="1" applyAlignment="1">
      <alignment wrapText="1"/>
    </xf>
    <xf numFmtId="0" fontId="8" fillId="0" borderId="0" xfId="0" applyFont="1"/>
    <xf numFmtId="0" fontId="10" fillId="0" borderId="0" xfId="0" applyFont="1"/>
    <xf numFmtId="0" fontId="11" fillId="0" borderId="0" xfId="0" applyFont="1"/>
    <xf numFmtId="0" fontId="0" fillId="4" borderId="1" xfId="0" applyFill="1" applyBorder="1"/>
    <xf numFmtId="0" fontId="1" fillId="0" borderId="2" xfId="0" applyFont="1" applyBorder="1" applyAlignment="1" applyProtection="1">
      <alignment horizontal="center"/>
    </xf>
    <xf numFmtId="0" fontId="1" fillId="0" borderId="0" xfId="0" applyFont="1"/>
    <xf numFmtId="0" fontId="0" fillId="0" borderId="0" xfId="0" applyFont="1" applyBorder="1" applyAlignment="1" applyProtection="1">
      <alignment horizontal="left" wrapText="1"/>
      <protection locked="0"/>
    </xf>
    <xf numFmtId="0" fontId="12" fillId="0" borderId="0" xfId="0" applyFont="1"/>
    <xf numFmtId="0" fontId="12" fillId="0" borderId="0" xfId="0" applyFont="1" applyBorder="1" applyAlignment="1" applyProtection="1">
      <alignment horizontal="left" wrapText="1"/>
      <protection locked="0"/>
    </xf>
    <xf numFmtId="0" fontId="1" fillId="0" borderId="0" xfId="0" applyFont="1" applyAlignment="1">
      <alignment horizontal="left"/>
    </xf>
    <xf numFmtId="0" fontId="0" fillId="0" borderId="0" xfId="0" applyFont="1" applyFill="1" applyAlignment="1">
      <alignment horizontal="left"/>
    </xf>
    <xf numFmtId="0" fontId="0" fillId="0" borderId="0" xfId="0" applyFill="1"/>
    <xf numFmtId="0" fontId="0" fillId="0" borderId="0" xfId="0" applyFont="1" applyAlignment="1">
      <alignment horizontal="left"/>
    </xf>
    <xf numFmtId="0" fontId="0" fillId="0" borderId="0" xfId="0" applyFont="1" applyBorder="1" applyAlignment="1"/>
    <xf numFmtId="0" fontId="10" fillId="4" borderId="1" xfId="0" applyFont="1" applyFill="1" applyBorder="1" applyAlignment="1">
      <alignment wrapText="1"/>
    </xf>
    <xf numFmtId="0" fontId="10" fillId="0" borderId="0" xfId="0" applyFont="1" applyBorder="1"/>
    <xf numFmtId="0" fontId="0" fillId="0" borderId="0" xfId="0" applyFont="1"/>
    <xf numFmtId="0" fontId="1" fillId="0" borderId="0" xfId="0" applyFont="1" applyBorder="1" applyAlignment="1" applyProtection="1">
      <alignment horizontal="left"/>
    </xf>
    <xf numFmtId="0" fontId="0" fillId="0" borderId="0" xfId="0" applyFont="1" applyBorder="1" applyAlignment="1" applyProtection="1">
      <alignment horizontal="left"/>
    </xf>
    <xf numFmtId="0" fontId="0" fillId="0" borderId="0" xfId="0" applyFont="1" applyBorder="1" applyAlignment="1" applyProtection="1">
      <alignment horizontal="center"/>
    </xf>
    <xf numFmtId="0" fontId="0" fillId="0" borderId="0" xfId="0" applyBorder="1" applyAlignment="1" applyProtection="1">
      <alignment horizontal="left"/>
    </xf>
    <xf numFmtId="0" fontId="15" fillId="0" borderId="0" xfId="0" applyFont="1" applyProtection="1"/>
    <xf numFmtId="0" fontId="15" fillId="0" borderId="0" xfId="0" applyFont="1" applyBorder="1" applyAlignment="1" applyProtection="1">
      <alignment horizontal="left"/>
    </xf>
    <xf numFmtId="0" fontId="15" fillId="0" borderId="0" xfId="0" applyFont="1" applyBorder="1" applyProtection="1"/>
    <xf numFmtId="0" fontId="0" fillId="0" borderId="0" xfId="0" applyFont="1" applyBorder="1" applyAlignment="1" applyProtection="1"/>
    <xf numFmtId="0" fontId="0" fillId="0" borderId="1" xfId="0" applyFont="1" applyBorder="1" applyAlignment="1">
      <alignment horizontal="center" vertical="center" wrapText="1"/>
    </xf>
    <xf numFmtId="0" fontId="0" fillId="0" borderId="1" xfId="0" applyBorder="1"/>
    <xf numFmtId="0" fontId="15" fillId="0" borderId="0" xfId="0" applyFont="1"/>
    <xf numFmtId="0" fontId="0" fillId="0" borderId="1" xfId="0" applyFont="1" applyBorder="1" applyAlignment="1" applyProtection="1">
      <alignment horizontal="center" vertical="center" wrapText="1"/>
      <protection locked="0"/>
    </xf>
    <xf numFmtId="0" fontId="0" fillId="0" borderId="0" xfId="0" applyFont="1" applyAlignment="1" applyProtection="1">
      <alignment horizontal="right"/>
    </xf>
    <xf numFmtId="1" fontId="1" fillId="3" borderId="1" xfId="0" applyNumberFormat="1" applyFont="1" applyFill="1" applyBorder="1" applyAlignment="1" applyProtection="1">
      <alignment horizontal="right" vertical="center" shrinkToFit="1"/>
      <protection locked="0"/>
    </xf>
    <xf numFmtId="1" fontId="1" fillId="2" borderId="1" xfId="0" applyNumberFormat="1" applyFont="1" applyFill="1" applyBorder="1" applyAlignment="1" applyProtection="1">
      <alignment horizontal="right" vertical="center" shrinkToFit="1"/>
      <protection locked="0"/>
    </xf>
    <xf numFmtId="0" fontId="0" fillId="0" borderId="1" xfId="0" applyFont="1" applyBorder="1" applyProtection="1"/>
    <xf numFmtId="0" fontId="0" fillId="0" borderId="1" xfId="0" applyFont="1" applyBorder="1" applyAlignment="1" applyProtection="1">
      <alignment horizontal="center" vertical="center" wrapText="1"/>
    </xf>
    <xf numFmtId="0" fontId="2" fillId="3" borderId="0" xfId="0" applyFont="1" applyFill="1" applyBorder="1" applyAlignment="1" applyProtection="1">
      <alignment horizontal="left" vertical="center" wrapText="1"/>
    </xf>
    <xf numFmtId="0" fontId="0" fillId="0" borderId="1" xfId="0" applyFont="1" applyBorder="1" applyAlignment="1" applyProtection="1">
      <alignment vertical="center" wrapText="1"/>
    </xf>
    <xf numFmtId="4" fontId="1" fillId="2" borderId="1" xfId="0" applyNumberFormat="1" applyFont="1" applyFill="1" applyBorder="1" applyAlignment="1" applyProtection="1">
      <alignment horizontal="center" vertical="center" shrinkToFit="1"/>
      <protection locked="0"/>
    </xf>
    <xf numFmtId="4" fontId="1" fillId="3" borderId="1" xfId="0" applyNumberFormat="1" applyFont="1" applyFill="1" applyBorder="1" applyAlignment="1" applyProtection="1">
      <alignment horizontal="center" vertical="center" shrinkToFit="1"/>
    </xf>
    <xf numFmtId="0" fontId="0" fillId="0" borderId="1" xfId="0" applyFont="1" applyBorder="1" applyAlignment="1" applyProtection="1">
      <alignment vertical="center"/>
    </xf>
    <xf numFmtId="0" fontId="0" fillId="3" borderId="0" xfId="0" applyFont="1" applyFill="1" applyAlignment="1" applyProtection="1">
      <alignment wrapText="1"/>
    </xf>
    <xf numFmtId="0" fontId="0" fillId="0" borderId="3" xfId="0" applyFont="1" applyBorder="1" applyProtection="1"/>
    <xf numFmtId="0" fontId="0" fillId="0" borderId="4" xfId="0" applyBorder="1" applyProtection="1"/>
    <xf numFmtId="0" fontId="1" fillId="0" borderId="4" xfId="0" applyFont="1" applyFill="1" applyBorder="1" applyProtection="1"/>
    <xf numFmtId="0" fontId="0" fillId="0" borderId="4" xfId="0" applyFill="1" applyBorder="1" applyProtection="1"/>
    <xf numFmtId="0" fontId="0" fillId="0" borderId="0" xfId="0" applyBorder="1" applyAlignment="1" applyProtection="1">
      <alignment vertical="center" wrapText="1"/>
    </xf>
    <xf numFmtId="3" fontId="1" fillId="2" borderId="1" xfId="0" applyNumberFormat="1" applyFont="1" applyFill="1" applyBorder="1" applyAlignment="1" applyProtection="1">
      <alignment horizontal="center" vertical="center" shrinkToFit="1"/>
      <protection locked="0"/>
    </xf>
    <xf numFmtId="3" fontId="1" fillId="3" borderId="1" xfId="0" applyNumberFormat="1" applyFont="1" applyFill="1" applyBorder="1" applyAlignment="1" applyProtection="1">
      <alignment horizontal="center" vertical="center" shrinkToFit="1"/>
    </xf>
    <xf numFmtId="0" fontId="12" fillId="0" borderId="0" xfId="0" applyFont="1" applyBorder="1" applyAlignment="1">
      <alignment horizontal="right"/>
    </xf>
    <xf numFmtId="0" fontId="0" fillId="0" borderId="0" xfId="0" applyFont="1" applyBorder="1" applyProtection="1"/>
    <xf numFmtId="0" fontId="1" fillId="4" borderId="1" xfId="0" applyFont="1" applyFill="1" applyBorder="1" applyAlignment="1" applyProtection="1">
      <alignment horizontal="center" vertical="center" shrinkToFit="1"/>
      <protection locked="0"/>
    </xf>
    <xf numFmtId="0" fontId="0" fillId="0" borderId="1" xfId="0" applyFont="1" applyBorder="1" applyAlignment="1" applyProtection="1">
      <alignment horizontal="center"/>
    </xf>
    <xf numFmtId="2" fontId="1" fillId="2" borderId="1" xfId="0" applyNumberFormat="1" applyFont="1" applyFill="1" applyBorder="1" applyAlignment="1" applyProtection="1">
      <alignment horizontal="center" vertical="center" shrinkToFit="1"/>
      <protection locked="0"/>
    </xf>
    <xf numFmtId="0" fontId="0" fillId="0" borderId="0" xfId="0" applyBorder="1" applyAlignment="1" applyProtection="1">
      <alignment horizontal="left" vertical="center"/>
    </xf>
    <xf numFmtId="0" fontId="0" fillId="0" borderId="0" xfId="0" applyAlignment="1" applyProtection="1">
      <alignment horizontal="center"/>
    </xf>
    <xf numFmtId="0" fontId="0" fillId="0" borderId="0" xfId="0" applyBorder="1" applyAlignment="1" applyProtection="1"/>
    <xf numFmtId="0" fontId="0" fillId="0" borderId="1" xfId="0" applyFont="1" applyBorder="1" applyAlignment="1" applyProtection="1">
      <alignment horizontal="center" vertical="center"/>
    </xf>
    <xf numFmtId="0" fontId="1" fillId="0" borderId="0" xfId="0" applyFont="1" applyAlignment="1" applyProtection="1"/>
    <xf numFmtId="0" fontId="0" fillId="0" borderId="0" xfId="0" applyFont="1" applyBorder="1" applyAlignment="1" applyProtection="1">
      <alignment horizontal="left" vertical="center"/>
    </xf>
    <xf numFmtId="165" fontId="1" fillId="2" borderId="1" xfId="0" applyNumberFormat="1" applyFont="1" applyFill="1" applyBorder="1" applyAlignment="1" applyProtection="1">
      <alignment horizontal="right" vertical="center" shrinkToFit="1"/>
      <protection locked="0"/>
    </xf>
    <xf numFmtId="165" fontId="0" fillId="0" borderId="0" xfId="0" applyNumberFormat="1"/>
    <xf numFmtId="0" fontId="0" fillId="0" borderId="0" xfId="0" applyBorder="1" applyAlignment="1" applyProtection="1">
      <alignment horizontal="left"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xf>
    <xf numFmtId="0" fontId="1" fillId="2" borderId="1" xfId="0" applyFont="1" applyFill="1" applyBorder="1" applyAlignment="1" applyProtection="1">
      <alignment horizontal="center" vertical="center" shrinkToFit="1"/>
      <protection locked="0"/>
    </xf>
    <xf numFmtId="0" fontId="1" fillId="0" borderId="0" xfId="0" applyFont="1" applyFill="1" applyBorder="1" applyAlignment="1" applyProtection="1">
      <alignment horizontal="center" vertical="center" shrinkToFit="1"/>
      <protection locked="0"/>
    </xf>
    <xf numFmtId="0" fontId="2" fillId="0" borderId="1" xfId="0" applyFont="1" applyBorder="1" applyAlignment="1" applyProtection="1">
      <alignment horizontal="center" vertical="center" wrapText="1"/>
    </xf>
    <xf numFmtId="2" fontId="1" fillId="2" borderId="1" xfId="0" applyNumberFormat="1" applyFont="1" applyFill="1" applyBorder="1" applyAlignment="1" applyProtection="1">
      <alignment horizontal="right" vertical="center" shrinkToFit="1"/>
      <protection locked="0"/>
    </xf>
    <xf numFmtId="0" fontId="7" fillId="0" borderId="0" xfId="0" applyFont="1" applyAlignment="1" applyProtection="1">
      <alignment horizontal="center" vertical="center"/>
    </xf>
    <xf numFmtId="0" fontId="0" fillId="0" borderId="0" xfId="0" applyFont="1" applyFill="1" applyAlignment="1">
      <alignment wrapText="1"/>
    </xf>
    <xf numFmtId="1" fontId="0" fillId="0" borderId="0" xfId="0" applyNumberFormat="1" applyProtection="1"/>
    <xf numFmtId="2" fontId="1" fillId="0" borderId="1" xfId="0" applyNumberFormat="1" applyFont="1" applyFill="1" applyBorder="1" applyAlignment="1" applyProtection="1">
      <alignment horizontal="right" vertical="center" shrinkToFit="1"/>
      <protection locked="0"/>
    </xf>
    <xf numFmtId="0" fontId="0" fillId="0" borderId="0" xfId="0" applyAlignment="1">
      <alignment horizontal="center"/>
    </xf>
    <xf numFmtId="0" fontId="14" fillId="0" borderId="0" xfId="0" applyFont="1" applyBorder="1" applyAlignment="1">
      <alignment horizontal="center"/>
    </xf>
    <xf numFmtId="0" fontId="14" fillId="0" borderId="0" xfId="0" applyFont="1"/>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12" fillId="0" borderId="1" xfId="0" applyFont="1" applyBorder="1" applyAlignment="1">
      <alignment horizontal="left" vertical="top" wrapText="1"/>
    </xf>
    <xf numFmtId="4" fontId="12" fillId="0" borderId="1" xfId="0" applyNumberFormat="1" applyFont="1" applyBorder="1" applyAlignment="1">
      <alignment horizontal="center"/>
    </xf>
    <xf numFmtId="0" fontId="17" fillId="3" borderId="0" xfId="0" applyFont="1" applyFill="1" applyBorder="1" applyAlignment="1">
      <alignment vertical="top" wrapText="1"/>
    </xf>
    <xf numFmtId="0" fontId="17" fillId="0" borderId="0" xfId="0" applyFont="1" applyBorder="1" applyAlignment="1">
      <alignment vertical="top" wrapText="1"/>
    </xf>
    <xf numFmtId="0" fontId="12" fillId="0" borderId="1" xfId="0" applyFont="1" applyBorder="1" applyAlignment="1">
      <alignment wrapText="1"/>
    </xf>
    <xf numFmtId="0" fontId="12" fillId="0" borderId="1" xfId="0" applyFont="1" applyBorder="1" applyAlignment="1">
      <alignment horizontal="left" wrapText="1"/>
    </xf>
    <xf numFmtId="0" fontId="14" fillId="0" borderId="1" xfId="0" applyFont="1" applyBorder="1" applyAlignment="1">
      <alignment horizontal="right" vertical="center"/>
    </xf>
    <xf numFmtId="3" fontId="14" fillId="3" borderId="1" xfId="0" applyNumberFormat="1" applyFont="1" applyFill="1" applyBorder="1" applyAlignment="1">
      <alignment horizontal="center" vertical="center"/>
    </xf>
    <xf numFmtId="0" fontId="12" fillId="0" borderId="0" xfId="0" applyFont="1" applyBorder="1"/>
    <xf numFmtId="0" fontId="12" fillId="0" borderId="0" xfId="0" applyFont="1" applyAlignment="1">
      <alignment vertical="top"/>
    </xf>
    <xf numFmtId="0" fontId="12" fillId="2" borderId="1" xfId="0" applyFont="1" applyFill="1" applyBorder="1" applyAlignment="1">
      <alignment horizontal="center"/>
    </xf>
    <xf numFmtId="0" fontId="12" fillId="0" borderId="0" xfId="0" applyFont="1" applyBorder="1" applyAlignment="1">
      <alignment horizontal="center"/>
    </xf>
    <xf numFmtId="0" fontId="14" fillId="0" borderId="1" xfId="0" applyFont="1" applyBorder="1"/>
    <xf numFmtId="0" fontId="14" fillId="0" borderId="1" xfId="0" applyFont="1" applyBorder="1" applyAlignment="1">
      <alignment horizontal="center"/>
    </xf>
    <xf numFmtId="0" fontId="12" fillId="0" borderId="1" xfId="0" applyFont="1" applyBorder="1"/>
    <xf numFmtId="4" fontId="12" fillId="3" borderId="1" xfId="0" applyNumberFormat="1" applyFont="1" applyFill="1" applyBorder="1" applyAlignment="1">
      <alignment horizontal="center"/>
    </xf>
    <xf numFmtId="0" fontId="12" fillId="0" borderId="1" xfId="0" applyFont="1" applyBorder="1" applyProtection="1"/>
    <xf numFmtId="0" fontId="12" fillId="0" borderId="1" xfId="0" applyFont="1" applyBorder="1" applyAlignment="1">
      <alignment horizontal="center"/>
    </xf>
    <xf numFmtId="0" fontId="14" fillId="0" borderId="0" xfId="0" applyFont="1" applyBorder="1" applyAlignment="1">
      <alignment wrapText="1"/>
    </xf>
    <xf numFmtId="0" fontId="14" fillId="4" borderId="1" xfId="0" applyFont="1" applyFill="1" applyBorder="1" applyAlignment="1">
      <alignment wrapText="1"/>
    </xf>
    <xf numFmtId="0" fontId="18" fillId="0" borderId="0" xfId="0" applyFont="1" applyBorder="1" applyAlignment="1">
      <alignment wrapText="1"/>
    </xf>
    <xf numFmtId="0" fontId="12" fillId="0" borderId="1" xfId="0" applyFont="1" applyBorder="1" applyAlignment="1">
      <alignment horizontal="center" vertical="center" wrapText="1"/>
    </xf>
    <xf numFmtId="0" fontId="13" fillId="0" borderId="0" xfId="0" applyFont="1" applyBorder="1" applyAlignment="1">
      <alignment horizontal="left" wrapText="1"/>
    </xf>
    <xf numFmtId="0" fontId="2" fillId="0" borderId="0" xfId="0" applyFont="1"/>
    <xf numFmtId="0" fontId="13" fillId="0" borderId="0" xfId="0" applyFont="1" applyFill="1" applyBorder="1"/>
    <xf numFmtId="0" fontId="14" fillId="0" borderId="0" xfId="0" applyFont="1" applyBorder="1"/>
    <xf numFmtId="3" fontId="12" fillId="0" borderId="1" xfId="0" applyNumberFormat="1" applyFont="1" applyFill="1" applyBorder="1" applyAlignment="1">
      <alignment horizontal="center"/>
    </xf>
    <xf numFmtId="14" fontId="12" fillId="0" borderId="1" xfId="0" applyNumberFormat="1" applyFont="1" applyFill="1" applyBorder="1" applyAlignment="1">
      <alignment horizontal="center"/>
    </xf>
    <xf numFmtId="3" fontId="12" fillId="4" borderId="1" xfId="0" applyNumberFormat="1" applyFont="1" applyFill="1" applyBorder="1" applyAlignment="1">
      <alignment horizontal="center"/>
    </xf>
    <xf numFmtId="0" fontId="12" fillId="0" borderId="0" xfId="0" applyFont="1" applyAlignment="1">
      <alignment horizontal="center"/>
    </xf>
    <xf numFmtId="0" fontId="12" fillId="4" borderId="1" xfId="0" applyFont="1" applyFill="1" applyBorder="1" applyAlignment="1">
      <alignment horizontal="center"/>
    </xf>
    <xf numFmtId="0" fontId="12" fillId="4" borderId="1" xfId="0" applyFont="1" applyFill="1" applyBorder="1"/>
    <xf numFmtId="0" fontId="3" fillId="0" borderId="0" xfId="0" applyFont="1" applyAlignment="1" applyProtection="1">
      <alignment horizontal="center"/>
    </xf>
    <xf numFmtId="0" fontId="2" fillId="0" borderId="0" xfId="0" applyFont="1" applyBorder="1" applyAlignment="1" applyProtection="1">
      <alignment horizontal="left"/>
    </xf>
    <xf numFmtId="0" fontId="0" fillId="0" borderId="0" xfId="0" applyAlignment="1" applyProtection="1">
      <alignment vertical="center" wrapText="1"/>
    </xf>
    <xf numFmtId="0" fontId="2" fillId="0" borderId="1" xfId="0" applyFont="1" applyBorder="1" applyAlignment="1" applyProtection="1">
      <alignment horizontal="left" vertical="center" wrapText="1"/>
    </xf>
    <xf numFmtId="0" fontId="2" fillId="4" borderId="1" xfId="0" applyFont="1" applyFill="1" applyBorder="1" applyAlignment="1" applyProtection="1">
      <alignment horizontal="left" vertical="center" wrapText="1"/>
    </xf>
    <xf numFmtId="0" fontId="2" fillId="4" borderId="1" xfId="0" applyFont="1" applyFill="1" applyBorder="1" applyAlignment="1" applyProtection="1">
      <alignment horizontal="center" vertical="center" wrapText="1"/>
    </xf>
    <xf numFmtId="0" fontId="1" fillId="0" borderId="0" xfId="0" applyFont="1" applyFill="1" applyProtection="1"/>
    <xf numFmtId="0" fontId="0" fillId="0" borderId="0" xfId="0" applyFill="1" applyBorder="1" applyProtection="1"/>
    <xf numFmtId="3" fontId="1" fillId="4" borderId="1"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xf>
    <xf numFmtId="0" fontId="0" fillId="0" borderId="0" xfId="0" applyFill="1" applyBorder="1" applyAlignment="1" applyProtection="1">
      <alignment horizontal="center"/>
    </xf>
    <xf numFmtId="0" fontId="2" fillId="0" borderId="0" xfId="0" applyFont="1" applyFill="1" applyBorder="1" applyAlignment="1" applyProtection="1">
      <alignment wrapText="1"/>
    </xf>
    <xf numFmtId="0" fontId="19" fillId="0" borderId="0" xfId="0" applyFont="1" applyFill="1" applyProtection="1"/>
    <xf numFmtId="0" fontId="0" fillId="0" borderId="0" xfId="0" applyAlignment="1" applyProtection="1">
      <alignment vertical="top" wrapText="1"/>
    </xf>
    <xf numFmtId="0" fontId="1" fillId="0" borderId="0" xfId="0" applyFont="1" applyFill="1" applyBorder="1" applyAlignment="1" applyProtection="1">
      <alignment horizontal="center"/>
    </xf>
    <xf numFmtId="0" fontId="1" fillId="0" borderId="0" xfId="0" applyFont="1" applyAlignment="1" applyProtection="1">
      <alignment horizontal="center" vertical="top" wrapText="1"/>
    </xf>
    <xf numFmtId="0" fontId="1" fillId="0" borderId="0" xfId="0" applyFont="1" applyFill="1" applyAlignment="1" applyProtection="1">
      <alignment horizontal="center"/>
    </xf>
    <xf numFmtId="0" fontId="0" fillId="0" borderId="0" xfId="0" applyAlignment="1">
      <alignment vertical="top" wrapText="1"/>
    </xf>
    <xf numFmtId="0" fontId="1" fillId="0" borderId="0" xfId="0" applyFont="1" applyBorder="1" applyProtection="1"/>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3" fillId="0" borderId="1" xfId="0" applyFont="1" applyBorder="1" applyAlignment="1">
      <alignment horizontal="center" vertical="center" textRotation="90" wrapText="1"/>
    </xf>
    <xf numFmtId="0" fontId="2" fillId="0" borderId="0" xfId="0" applyFont="1" applyFill="1" applyBorder="1" applyAlignment="1">
      <alignment horizontal="center" vertical="center" wrapText="1"/>
    </xf>
    <xf numFmtId="0" fontId="2" fillId="3" borderId="0" xfId="0" applyFont="1" applyFill="1" applyBorder="1" applyAlignment="1" applyProtection="1">
      <alignment vertical="top" wrapText="1"/>
    </xf>
    <xf numFmtId="0" fontId="15" fillId="0" borderId="1" xfId="0" applyFont="1" applyBorder="1" applyAlignment="1">
      <alignment horizontal="left" wrapText="1"/>
    </xf>
    <xf numFmtId="3" fontId="2" fillId="0" borderId="1" xfId="0" applyNumberFormat="1" applyFont="1" applyBorder="1" applyAlignment="1">
      <alignment horizontal="left"/>
    </xf>
    <xf numFmtId="4" fontId="0" fillId="0" borderId="0" xfId="0" applyNumberFormat="1" applyFont="1" applyFill="1" applyBorder="1" applyAlignment="1">
      <alignment horizontal="center" vertical="center" wrapText="1"/>
    </xf>
    <xf numFmtId="0" fontId="21" fillId="0" borderId="1" xfId="0" applyFont="1" applyBorder="1" applyAlignment="1">
      <alignment horizontal="right" wrapText="1"/>
    </xf>
    <xf numFmtId="3" fontId="16" fillId="0" borderId="1" xfId="0" applyNumberFormat="1" applyFont="1" applyBorder="1" applyAlignment="1">
      <alignment horizontal="left"/>
    </xf>
    <xf numFmtId="4" fontId="10" fillId="0" borderId="0" xfId="0" applyNumberFormat="1" applyFont="1" applyFill="1" applyBorder="1" applyAlignment="1">
      <alignment horizontal="center" vertical="center" wrapText="1"/>
    </xf>
    <xf numFmtId="0" fontId="10" fillId="0" borderId="0" xfId="0" applyFont="1" applyProtection="1"/>
    <xf numFmtId="3" fontId="22" fillId="0" borderId="1" xfId="0" applyNumberFormat="1" applyFont="1" applyBorder="1" applyAlignment="1">
      <alignment horizontal="left"/>
    </xf>
    <xf numFmtId="4" fontId="23" fillId="0" borderId="0" xfId="0" applyNumberFormat="1" applyFont="1" applyFill="1" applyBorder="1" applyAlignment="1">
      <alignment horizontal="center" vertical="center" wrapText="1"/>
    </xf>
    <xf numFmtId="0" fontId="23" fillId="0" borderId="0" xfId="0" applyFont="1" applyAlignment="1">
      <alignment vertical="top" wrapText="1"/>
    </xf>
    <xf numFmtId="0" fontId="23" fillId="0" borderId="0" xfId="0" applyFont="1" applyProtection="1"/>
    <xf numFmtId="0" fontId="24" fillId="0" borderId="1" xfId="0" applyFont="1" applyBorder="1" applyAlignment="1">
      <alignment horizontal="right" wrapText="1"/>
    </xf>
    <xf numFmtId="0" fontId="0" fillId="0" borderId="0" xfId="0" applyFont="1" applyBorder="1" applyAlignment="1">
      <alignment horizontal="left"/>
    </xf>
    <xf numFmtId="0" fontId="0" fillId="0" borderId="1" xfId="0" applyBorder="1" applyAlignment="1" applyProtection="1">
      <alignment horizontal="left"/>
      <protection locked="0"/>
    </xf>
    <xf numFmtId="0" fontId="0" fillId="0" borderId="0" xfId="0" applyFont="1" applyFill="1" applyBorder="1" applyAlignment="1" applyProtection="1">
      <alignment horizontal="left" vertical="center" wrapText="1"/>
    </xf>
    <xf numFmtId="0" fontId="0" fillId="3" borderId="0" xfId="0" applyFont="1" applyFill="1" applyAlignment="1" applyProtection="1">
      <alignment vertical="top" wrapText="1"/>
    </xf>
    <xf numFmtId="0" fontId="0" fillId="0" borderId="0" xfId="0" applyAlignment="1" applyProtection="1">
      <alignment wrapText="1"/>
    </xf>
    <xf numFmtId="0" fontId="0" fillId="0" borderId="1" xfId="0" applyBorder="1" applyAlignment="1" applyProtection="1">
      <alignment wrapText="1"/>
    </xf>
    <xf numFmtId="0" fontId="0" fillId="0" borderId="1" xfId="0" applyFont="1" applyBorder="1" applyAlignment="1" applyProtection="1">
      <alignment wrapText="1"/>
    </xf>
    <xf numFmtId="0" fontId="0" fillId="0" borderId="1" xfId="0" applyBorder="1" applyAlignment="1" applyProtection="1">
      <alignment horizontal="center" wrapText="1"/>
    </xf>
    <xf numFmtId="3" fontId="0" fillId="0" borderId="0" xfId="0" applyNumberFormat="1" applyFont="1" applyFill="1" applyBorder="1" applyAlignment="1" applyProtection="1">
      <alignment horizontal="center"/>
      <protection locked="0"/>
    </xf>
    <xf numFmtId="0" fontId="0" fillId="0" borderId="0" xfId="0" applyBorder="1" applyAlignment="1" applyProtection="1">
      <alignment wrapText="1"/>
    </xf>
    <xf numFmtId="0" fontId="0" fillId="0" borderId="1" xfId="0" applyFont="1" applyBorder="1" applyAlignment="1">
      <alignment horizontal="center" vertical="center"/>
    </xf>
    <xf numFmtId="0" fontId="0" fillId="0" borderId="0" xfId="0" applyFill="1" applyBorder="1" applyAlignment="1" applyProtection="1">
      <alignment horizontal="left"/>
      <protection locked="0"/>
    </xf>
    <xf numFmtId="0" fontId="0" fillId="0" borderId="0" xfId="0" applyBorder="1" applyAlignment="1">
      <alignment horizontal="center" vertical="center"/>
    </xf>
    <xf numFmtId="0" fontId="0" fillId="0" borderId="0" xfId="0" applyBorder="1" applyAlignment="1" applyProtection="1">
      <alignment horizontal="left"/>
      <protection locked="0"/>
    </xf>
    <xf numFmtId="0" fontId="0" fillId="0" borderId="0" xfId="0" applyBorder="1" applyProtection="1">
      <protection locked="0"/>
    </xf>
    <xf numFmtId="0" fontId="0" fillId="0" borderId="0" xfId="0" applyFont="1" applyProtection="1"/>
    <xf numFmtId="0" fontId="15" fillId="3" borderId="0" xfId="0" applyFont="1" applyFill="1" applyAlignment="1" applyProtection="1">
      <alignment vertical="top" wrapText="1"/>
    </xf>
    <xf numFmtId="0" fontId="0" fillId="0" borderId="0" xfId="0" applyFont="1" applyAlignment="1" applyProtection="1">
      <alignment vertical="top" wrapText="1"/>
    </xf>
    <xf numFmtId="0" fontId="16" fillId="0" borderId="0" xfId="0" applyFont="1"/>
    <xf numFmtId="0" fontId="0" fillId="0" borderId="1" xfId="0" applyFont="1" applyBorder="1" applyAlignment="1">
      <alignment vertical="center" wrapText="1"/>
    </xf>
    <xf numFmtId="3" fontId="1" fillId="3" borderId="1" xfId="0" applyNumberFormat="1" applyFont="1" applyFill="1" applyBorder="1" applyAlignment="1">
      <alignment horizontal="center"/>
    </xf>
    <xf numFmtId="0" fontId="1" fillId="0" borderId="0" xfId="0" applyFont="1" applyBorder="1" applyProtection="1">
      <protection locked="0"/>
    </xf>
    <xf numFmtId="0" fontId="25" fillId="0" borderId="0" xfId="0" applyFont="1" applyBorder="1" applyProtection="1">
      <protection locked="0"/>
    </xf>
    <xf numFmtId="0" fontId="15" fillId="3" borderId="0" xfId="0" applyFont="1" applyFill="1" applyBorder="1" applyAlignment="1" applyProtection="1">
      <alignment vertical="top" wrapText="1"/>
    </xf>
    <xf numFmtId="4" fontId="3" fillId="0" borderId="0" xfId="0" applyNumberFormat="1" applyFont="1" applyFill="1" applyBorder="1" applyAlignment="1" applyProtection="1">
      <alignment horizontal="right" vertical="center" shrinkToFit="1"/>
      <protection locked="0"/>
    </xf>
    <xf numFmtId="0" fontId="2" fillId="0" borderId="0" xfId="0" applyFont="1" applyFill="1" applyBorder="1" applyAlignment="1" applyProtection="1">
      <alignment vertical="top" wrapText="1"/>
    </xf>
    <xf numFmtId="0" fontId="0" fillId="0" borderId="1" xfId="0" applyBorder="1" applyAlignment="1" applyProtection="1">
      <protection locked="0"/>
    </xf>
    <xf numFmtId="165" fontId="0" fillId="0" borderId="1" xfId="0" applyNumberFormat="1" applyFont="1" applyBorder="1" applyAlignment="1">
      <alignment horizontal="center" vertical="center" wrapText="1"/>
    </xf>
    <xf numFmtId="0" fontId="0" fillId="4" borderId="1" xfId="0" applyFont="1" applyFill="1" applyBorder="1" applyAlignment="1">
      <alignment horizontal="center" vertical="center" wrapText="1"/>
    </xf>
    <xf numFmtId="165" fontId="0" fillId="0" borderId="1" xfId="0" applyNumberFormat="1" applyBorder="1" applyAlignment="1" applyProtection="1">
      <protection locked="0"/>
    </xf>
    <xf numFmtId="0" fontId="0" fillId="0" borderId="0" xfId="0" applyAlignment="1">
      <alignment wrapText="1"/>
    </xf>
    <xf numFmtId="0" fontId="0" fillId="0" borderId="0" xfId="0" applyAlignment="1">
      <alignment horizontal="center" wrapText="1"/>
    </xf>
    <xf numFmtId="0" fontId="1" fillId="0" borderId="1" xfId="0" applyFont="1" applyFill="1" applyBorder="1" applyAlignment="1">
      <alignment horizontal="center" vertical="center" wrapText="1"/>
    </xf>
    <xf numFmtId="0" fontId="2" fillId="0" borderId="0" xfId="0" applyFont="1" applyBorder="1" applyAlignment="1" applyProtection="1">
      <alignment horizontal="left" vertical="center" wrapText="1"/>
    </xf>
    <xf numFmtId="0" fontId="0" fillId="0" borderId="0" xfId="0" applyAlignment="1" applyProtection="1">
      <alignment vertical="center"/>
    </xf>
    <xf numFmtId="0" fontId="0" fillId="0" borderId="0" xfId="0" applyAlignment="1">
      <alignment vertical="center"/>
    </xf>
    <xf numFmtId="0" fontId="2" fillId="0" borderId="0" xfId="0" applyFont="1" applyBorder="1" applyAlignment="1" applyProtection="1">
      <alignment horizontal="left" wrapText="1"/>
    </xf>
    <xf numFmtId="0" fontId="0" fillId="0" borderId="1" xfId="0" applyFont="1" applyBorder="1" applyAlignment="1">
      <alignment horizontal="left" wrapText="1"/>
    </xf>
    <xf numFmtId="0" fontId="0" fillId="0" borderId="1" xfId="0" applyBorder="1" applyAlignment="1">
      <alignment wrapText="1"/>
    </xf>
    <xf numFmtId="0" fontId="10" fillId="0" borderId="5" xfId="0" applyFont="1" applyFill="1" applyBorder="1" applyAlignment="1">
      <alignment wrapText="1"/>
    </xf>
    <xf numFmtId="0" fontId="0" fillId="4" borderId="5" xfId="0" applyFill="1" applyBorder="1" applyAlignment="1">
      <alignment horizontal="left" wrapText="1"/>
    </xf>
    <xf numFmtId="0" fontId="10" fillId="0" borderId="6" xfId="0" applyFont="1" applyFill="1" applyBorder="1" applyAlignment="1">
      <alignment wrapText="1"/>
    </xf>
    <xf numFmtId="0" fontId="0" fillId="0" borderId="6" xfId="0" applyFill="1" applyBorder="1" applyAlignment="1">
      <alignment horizontal="left" wrapText="1"/>
    </xf>
    <xf numFmtId="0" fontId="0" fillId="0" borderId="7" xfId="0" applyBorder="1" applyAlignment="1">
      <alignment horizontal="center"/>
    </xf>
    <xf numFmtId="0" fontId="10" fillId="0" borderId="5" xfId="0" applyFont="1" applyBorder="1" applyAlignment="1">
      <alignment wrapText="1"/>
    </xf>
    <xf numFmtId="0" fontId="0" fillId="0" borderId="8" xfId="0" applyBorder="1" applyAlignment="1">
      <alignment horizontal="center"/>
    </xf>
    <xf numFmtId="0" fontId="10" fillId="0" borderId="6" xfId="0" applyFont="1" applyBorder="1" applyAlignment="1">
      <alignment wrapText="1"/>
    </xf>
    <xf numFmtId="0" fontId="0" fillId="0" borderId="6" xfId="0" applyBorder="1" applyAlignment="1">
      <alignment wrapText="1"/>
    </xf>
    <xf numFmtId="0" fontId="26" fillId="0" borderId="0" xfId="0" applyFont="1" applyFill="1" applyBorder="1" applyAlignment="1">
      <alignment horizontal="left" wrapText="1"/>
    </xf>
    <xf numFmtId="0" fontId="0" fillId="5" borderId="0" xfId="0" applyFill="1" applyAlignment="1">
      <alignment wrapText="1"/>
    </xf>
    <xf numFmtId="0" fontId="0" fillId="5" borderId="0" xfId="0" applyFill="1"/>
    <xf numFmtId="0" fontId="0" fillId="0" borderId="0" xfId="0" applyAlignment="1">
      <alignment vertical="center" wrapText="1"/>
    </xf>
    <xf numFmtId="0" fontId="23" fillId="0" borderId="1" xfId="0" applyFont="1" applyFill="1" applyBorder="1" applyAlignment="1">
      <alignment vertical="center"/>
    </xf>
    <xf numFmtId="0" fontId="23" fillId="0" borderId="1" xfId="0" applyFont="1" applyFill="1" applyBorder="1" applyAlignment="1">
      <alignment vertical="center" wrapText="1"/>
    </xf>
    <xf numFmtId="0" fontId="27" fillId="0" borderId="0" xfId="0" applyFont="1" applyAlignment="1">
      <alignment vertical="center" wrapText="1"/>
    </xf>
    <xf numFmtId="0" fontId="27" fillId="0" borderId="0" xfId="0" applyFont="1" applyAlignment="1">
      <alignment wrapText="1"/>
    </xf>
    <xf numFmtId="0" fontId="15" fillId="3" borderId="0" xfId="0" applyFont="1" applyFill="1" applyBorder="1" applyAlignment="1" applyProtection="1">
      <alignment horizontal="left" wrapText="1"/>
    </xf>
    <xf numFmtId="0" fontId="0" fillId="0" borderId="0" xfId="0" applyFont="1" applyBorder="1" applyAlignment="1" applyProtection="1">
      <alignment horizontal="left" indent="1"/>
    </xf>
    <xf numFmtId="0" fontId="0" fillId="0" borderId="0" xfId="0" applyBorder="1" applyAlignment="1">
      <alignment horizontal="left" wrapText="1"/>
    </xf>
    <xf numFmtId="3" fontId="28" fillId="4" borderId="1" xfId="0" applyNumberFormat="1" applyFont="1" applyFill="1" applyBorder="1" applyAlignment="1">
      <alignment horizontal="center" wrapText="1"/>
    </xf>
    <xf numFmtId="3" fontId="0" fillId="4" borderId="1" xfId="0" applyNumberFormat="1" applyFill="1" applyBorder="1" applyAlignment="1" applyProtection="1">
      <alignment horizontal="center"/>
      <protection locked="0"/>
    </xf>
    <xf numFmtId="9" fontId="29" fillId="4" borderId="1" xfId="0" applyNumberFormat="1" applyFont="1" applyFill="1" applyBorder="1" applyAlignment="1" applyProtection="1">
      <alignment horizontal="center"/>
      <protection locked="0"/>
    </xf>
    <xf numFmtId="0" fontId="0" fillId="4" borderId="1" xfId="0" applyFill="1" applyBorder="1" applyProtection="1"/>
    <xf numFmtId="0" fontId="0" fillId="4" borderId="1" xfId="0" applyFill="1" applyBorder="1" applyAlignment="1">
      <alignment horizontal="left"/>
    </xf>
    <xf numFmtId="9" fontId="1" fillId="0" borderId="0" xfId="0" applyNumberFormat="1" applyFont="1" applyFill="1" applyBorder="1" applyAlignment="1" applyProtection="1">
      <alignment horizontal="right" vertical="center"/>
    </xf>
    <xf numFmtId="0" fontId="0" fillId="0" borderId="0" xfId="0" applyFont="1" applyFill="1" applyBorder="1" applyAlignment="1" applyProtection="1">
      <alignment horizontal="left"/>
    </xf>
    <xf numFmtId="2" fontId="1" fillId="0" borderId="0" xfId="0" applyNumberFormat="1" applyFont="1" applyFill="1" applyBorder="1" applyAlignment="1" applyProtection="1">
      <alignment horizontal="right" vertical="center" shrinkToFit="1"/>
      <protection locked="0"/>
    </xf>
    <xf numFmtId="2" fontId="1" fillId="5" borderId="0" xfId="0" applyNumberFormat="1" applyFont="1" applyFill="1" applyBorder="1" applyAlignment="1" applyProtection="1">
      <alignment horizontal="right" vertical="center" shrinkToFit="1"/>
      <protection locked="0"/>
    </xf>
    <xf numFmtId="0" fontId="1" fillId="0" borderId="0" xfId="0" applyFont="1" applyFill="1" applyBorder="1" applyAlignment="1" applyProtection="1">
      <alignment horizontal="left"/>
    </xf>
    <xf numFmtId="0" fontId="0" fillId="0" borderId="0" xfId="0" applyAlignment="1"/>
    <xf numFmtId="0" fontId="1" fillId="0" borderId="0" xfId="2" applyFont="1" applyFill="1" applyProtection="1"/>
    <xf numFmtId="0" fontId="0" fillId="0" borderId="0" xfId="2" applyFont="1" applyFill="1" applyProtection="1"/>
    <xf numFmtId="0" fontId="50" fillId="0" borderId="0" xfId="2"/>
    <xf numFmtId="3" fontId="0" fillId="0" borderId="0" xfId="2" applyNumberFormat="1" applyFont="1" applyFill="1" applyAlignment="1" applyProtection="1">
      <alignment horizontal="center"/>
    </xf>
    <xf numFmtId="0" fontId="0" fillId="0" borderId="0" xfId="0" applyFont="1" applyFill="1"/>
    <xf numFmtId="0" fontId="1" fillId="0" borderId="0" xfId="2" applyFont="1" applyProtection="1"/>
    <xf numFmtId="0" fontId="50" fillId="0" borderId="0" xfId="2" applyProtection="1"/>
    <xf numFmtId="3" fontId="50" fillId="0" borderId="0" xfId="2" applyNumberFormat="1" applyAlignment="1" applyProtection="1">
      <alignment horizontal="center"/>
    </xf>
    <xf numFmtId="0" fontId="0" fillId="0" borderId="1" xfId="2" applyFont="1" applyBorder="1" applyAlignment="1" applyProtection="1">
      <alignment horizontal="center"/>
    </xf>
    <xf numFmtId="0" fontId="50" fillId="0" borderId="1" xfId="2" applyBorder="1" applyProtection="1"/>
    <xf numFmtId="0" fontId="0" fillId="0" borderId="0" xfId="2" applyFont="1" applyBorder="1" applyAlignment="1" applyProtection="1">
      <alignment horizontal="center" vertical="center"/>
    </xf>
    <xf numFmtId="0" fontId="0" fillId="0" borderId="1" xfId="2" applyFont="1" applyBorder="1" applyAlignment="1" applyProtection="1">
      <alignment horizontal="center" vertical="center" wrapText="1"/>
    </xf>
    <xf numFmtId="0" fontId="0" fillId="0" borderId="1" xfId="2" applyFont="1" applyBorder="1" applyAlignment="1" applyProtection="1">
      <alignment horizontal="left"/>
    </xf>
    <xf numFmtId="3" fontId="1" fillId="2" borderId="1" xfId="2" applyNumberFormat="1" applyFont="1" applyFill="1" applyBorder="1" applyAlignment="1" applyProtection="1">
      <alignment horizontal="center" vertical="center" shrinkToFit="1"/>
      <protection locked="0"/>
    </xf>
    <xf numFmtId="3" fontId="1" fillId="3" borderId="1" xfId="2" applyNumberFormat="1" applyFont="1" applyFill="1" applyBorder="1" applyAlignment="1" applyProtection="1">
      <alignment horizontal="center" vertical="center" shrinkToFit="1"/>
    </xf>
    <xf numFmtId="0" fontId="0" fillId="0" borderId="1" xfId="2" applyFont="1" applyBorder="1" applyAlignment="1" applyProtection="1">
      <alignment horizontal="left" wrapText="1"/>
    </xf>
    <xf numFmtId="0" fontId="2" fillId="3" borderId="0" xfId="0" applyFont="1" applyFill="1" applyBorder="1" applyAlignment="1">
      <alignment horizontal="left" vertical="top" wrapText="1"/>
    </xf>
    <xf numFmtId="0" fontId="1" fillId="0" borderId="1" xfId="2" applyFont="1" applyBorder="1" applyAlignment="1" applyProtection="1">
      <alignment horizontal="left"/>
    </xf>
    <xf numFmtId="3" fontId="1" fillId="5" borderId="0" xfId="2" applyNumberFormat="1" applyFont="1" applyFill="1" applyBorder="1" applyAlignment="1" applyProtection="1">
      <alignment horizontal="center" vertical="center" shrinkToFit="1"/>
    </xf>
    <xf numFmtId="3" fontId="50" fillId="0" borderId="0" xfId="2" applyNumberFormat="1" applyBorder="1" applyAlignment="1" applyProtection="1">
      <alignment horizontal="center"/>
    </xf>
    <xf numFmtId="3" fontId="1" fillId="2" borderId="1" xfId="2" applyNumberFormat="1" applyFont="1" applyFill="1" applyBorder="1" applyAlignment="1" applyProtection="1">
      <alignment horizontal="center" vertical="center" shrinkToFit="1"/>
    </xf>
    <xf numFmtId="0" fontId="0" fillId="0" borderId="0" xfId="2" applyFont="1" applyFill="1" applyBorder="1" applyAlignment="1" applyProtection="1">
      <alignment horizontal="left" vertical="center" wrapText="1"/>
    </xf>
    <xf numFmtId="0" fontId="10" fillId="0" borderId="1" xfId="2" applyFont="1" applyBorder="1" applyAlignment="1" applyProtection="1">
      <alignment horizontal="center"/>
    </xf>
    <xf numFmtId="3" fontId="10" fillId="0" borderId="1" xfId="2" applyNumberFormat="1" applyFont="1" applyBorder="1" applyAlignment="1" applyProtection="1">
      <alignment horizontal="center"/>
    </xf>
    <xf numFmtId="3" fontId="1" fillId="3" borderId="1" xfId="2" applyNumberFormat="1" applyFont="1" applyFill="1" applyBorder="1" applyAlignment="1" applyProtection="1">
      <alignment horizontal="center" vertical="center"/>
    </xf>
    <xf numFmtId="0" fontId="4" fillId="3" borderId="0" xfId="0" applyFont="1" applyFill="1" applyBorder="1" applyAlignment="1">
      <alignment horizontal="left" vertical="top" wrapText="1"/>
    </xf>
    <xf numFmtId="0" fontId="0" fillId="0" borderId="0" xfId="2" applyFont="1" applyBorder="1" applyAlignment="1" applyProtection="1">
      <alignment horizontal="left" wrapText="1"/>
    </xf>
    <xf numFmtId="0" fontId="0" fillId="0" borderId="0" xfId="2" applyFont="1" applyBorder="1" applyAlignment="1" applyProtection="1">
      <alignment horizontal="center" vertical="center" wrapText="1"/>
    </xf>
    <xf numFmtId="0" fontId="50" fillId="0" borderId="0" xfId="2" applyBorder="1" applyAlignment="1" applyProtection="1">
      <alignment horizontal="center" vertical="center"/>
    </xf>
    <xf numFmtId="3" fontId="50" fillId="5" borderId="0" xfId="2" applyNumberFormat="1" applyFill="1" applyBorder="1" applyAlignment="1" applyProtection="1">
      <alignment horizontal="center" vertical="center"/>
    </xf>
    <xf numFmtId="0" fontId="0" fillId="0" borderId="0" xfId="2" applyFont="1" applyProtection="1"/>
    <xf numFmtId="0" fontId="0" fillId="5" borderId="0" xfId="0" applyFill="1" applyBorder="1" applyAlignment="1">
      <alignment horizontal="left" wrapText="1"/>
    </xf>
    <xf numFmtId="0" fontId="1" fillId="0" borderId="1" xfId="0" applyFont="1" applyBorder="1" applyAlignment="1">
      <alignment horizontal="center" vertical="center" wrapText="1"/>
    </xf>
    <xf numFmtId="0" fontId="1" fillId="0" borderId="1" xfId="2" applyFont="1" applyBorder="1" applyAlignment="1" applyProtection="1">
      <alignment horizontal="center" vertical="center" wrapText="1"/>
    </xf>
    <xf numFmtId="0" fontId="1" fillId="0" borderId="1" xfId="0" applyFont="1" applyBorder="1" applyAlignment="1">
      <alignment horizontal="left" wrapText="1"/>
    </xf>
    <xf numFmtId="0" fontId="10" fillId="0" borderId="1" xfId="0" applyFont="1" applyBorder="1" applyAlignment="1">
      <alignment horizontal="right" wrapText="1"/>
    </xf>
    <xf numFmtId="0" fontId="0" fillId="0" borderId="0" xfId="0" applyAlignment="1">
      <alignment horizontal="left" wrapText="1"/>
    </xf>
    <xf numFmtId="0" fontId="50" fillId="0" borderId="0" xfId="2" applyBorder="1" applyProtection="1"/>
    <xf numFmtId="0" fontId="1" fillId="0" borderId="0" xfId="0" applyFont="1" applyAlignment="1">
      <alignment horizontal="left" wrapText="1"/>
    </xf>
    <xf numFmtId="0" fontId="0" fillId="0" borderId="1" xfId="2" applyFont="1" applyBorder="1" applyAlignment="1" applyProtection="1">
      <alignment horizontal="center" vertical="center"/>
    </xf>
    <xf numFmtId="0" fontId="0" fillId="0" borderId="10" xfId="2" applyFont="1" applyBorder="1" applyAlignment="1" applyProtection="1">
      <alignment horizontal="center" vertical="center"/>
    </xf>
    <xf numFmtId="0" fontId="50" fillId="4" borderId="1" xfId="2" applyFill="1" applyBorder="1" applyProtection="1"/>
    <xf numFmtId="9" fontId="0" fillId="0" borderId="1" xfId="2" applyNumberFormat="1" applyFont="1" applyFill="1" applyBorder="1" applyAlignment="1" applyProtection="1">
      <alignment horizontal="center" vertical="center" wrapText="1"/>
    </xf>
    <xf numFmtId="9" fontId="0" fillId="0" borderId="1" xfId="2" applyNumberFormat="1" applyFont="1" applyFill="1" applyBorder="1" applyAlignment="1" applyProtection="1">
      <alignment horizontal="center" vertical="center" shrinkToFit="1"/>
    </xf>
    <xf numFmtId="0" fontId="0" fillId="0" borderId="0" xfId="2" applyFont="1" applyBorder="1" applyAlignment="1" applyProtection="1">
      <alignment wrapText="1"/>
    </xf>
    <xf numFmtId="0" fontId="1" fillId="0" borderId="1" xfId="0" applyFont="1" applyBorder="1" applyAlignment="1">
      <alignment horizontal="center"/>
    </xf>
    <xf numFmtId="0" fontId="22" fillId="0" borderId="1" xfId="0" applyFont="1" applyBorder="1" applyAlignment="1">
      <alignment horizontal="left"/>
    </xf>
    <xf numFmtId="0" fontId="21" fillId="0" borderId="1" xfId="0" applyFont="1" applyBorder="1" applyAlignment="1">
      <alignment horizontal="left" wrapText="1"/>
    </xf>
    <xf numFmtId="0" fontId="21" fillId="0" borderId="1" xfId="0" applyFont="1" applyBorder="1" applyAlignment="1">
      <alignment vertical="top" wrapText="1"/>
    </xf>
    <xf numFmtId="0" fontId="21" fillId="0" borderId="11" xfId="0" applyFont="1" applyBorder="1" applyAlignment="1">
      <alignment horizontal="left" wrapText="1"/>
    </xf>
    <xf numFmtId="3" fontId="0" fillId="0" borderId="0" xfId="0" applyNumberFormat="1"/>
    <xf numFmtId="0" fontId="15" fillId="3" borderId="0" xfId="0" applyFont="1" applyFill="1" applyBorder="1" applyAlignment="1" applyProtection="1">
      <alignment horizontal="left" vertical="top" wrapText="1" indent="1"/>
    </xf>
    <xf numFmtId="3" fontId="1" fillId="0" borderId="1" xfId="0" applyNumberFormat="1" applyFont="1" applyFill="1" applyBorder="1" applyAlignment="1" applyProtection="1">
      <alignment horizontal="center" vertical="center" shrinkToFit="1"/>
      <protection locked="0"/>
    </xf>
    <xf numFmtId="3" fontId="1" fillId="2" borderId="11" xfId="0" applyNumberFormat="1" applyFont="1" applyFill="1" applyBorder="1" applyAlignment="1" applyProtection="1">
      <alignment horizontal="center" vertical="center" shrinkToFit="1"/>
      <protection locked="0"/>
    </xf>
    <xf numFmtId="3" fontId="1" fillId="0" borderId="0" xfId="0" applyNumberFormat="1" applyFont="1" applyFill="1" applyAlignment="1">
      <alignment horizontal="center" vertical="center"/>
    </xf>
    <xf numFmtId="0" fontId="15" fillId="0" borderId="0" xfId="0" applyFont="1" applyFill="1" applyBorder="1" applyAlignment="1" applyProtection="1">
      <alignment horizontal="left" vertical="top" wrapText="1" indent="1"/>
    </xf>
    <xf numFmtId="0" fontId="0" fillId="0" borderId="0" xfId="0" applyFont="1" applyBorder="1" applyAlignment="1">
      <alignment horizontal="left" wrapText="1"/>
    </xf>
    <xf numFmtId="0" fontId="0" fillId="0" borderId="0" xfId="0" applyFont="1" applyBorder="1" applyAlignment="1">
      <alignment vertical="center" wrapText="1"/>
    </xf>
    <xf numFmtId="0" fontId="0" fillId="0" borderId="0" xfId="0" applyBorder="1" applyAlignment="1">
      <alignment vertical="center" wrapText="1"/>
    </xf>
    <xf numFmtId="3" fontId="0" fillId="0" borderId="0" xfId="0" applyNumberFormat="1" applyAlignment="1">
      <alignment horizontal="center"/>
    </xf>
    <xf numFmtId="0" fontId="0" fillId="0" borderId="0" xfId="0" applyBorder="1" applyAlignment="1"/>
    <xf numFmtId="0" fontId="0" fillId="0" borderId="0" xfId="0" applyFont="1" applyBorder="1" applyAlignment="1">
      <alignment wrapText="1"/>
    </xf>
    <xf numFmtId="0" fontId="0" fillId="0" borderId="0" xfId="0" applyFont="1" applyFill="1" applyBorder="1" applyAlignment="1">
      <alignment wrapText="1"/>
    </xf>
    <xf numFmtId="0" fontId="0" fillId="0" borderId="0" xfId="0" applyFill="1" applyBorder="1"/>
    <xf numFmtId="3" fontId="1" fillId="0" borderId="0" xfId="0" applyNumberFormat="1" applyFont="1" applyFill="1" applyBorder="1" applyAlignment="1" applyProtection="1">
      <alignment horizontal="center" vertical="center" shrinkToFit="1"/>
      <protection locked="0"/>
    </xf>
    <xf numFmtId="0" fontId="0" fillId="0" borderId="0" xfId="0" applyFont="1" applyAlignment="1"/>
    <xf numFmtId="2" fontId="1" fillId="4" borderId="1" xfId="0" applyNumberFormat="1" applyFont="1" applyFill="1" applyBorder="1" applyAlignment="1" applyProtection="1">
      <alignment horizontal="center" vertical="center" shrinkToFit="1"/>
      <protection locked="0"/>
    </xf>
    <xf numFmtId="0" fontId="0" fillId="0" borderId="1" xfId="0" applyFont="1" applyBorder="1" applyAlignment="1"/>
    <xf numFmtId="0" fontId="0" fillId="0" borderId="0" xfId="0" applyFont="1" applyFill="1" applyBorder="1" applyAlignment="1"/>
    <xf numFmtId="0" fontId="1" fillId="0" borderId="0" xfId="0" applyFont="1" applyAlignment="1"/>
    <xf numFmtId="3" fontId="0" fillId="0" borderId="0" xfId="0" applyNumberFormat="1" applyAlignment="1"/>
    <xf numFmtId="3" fontId="0" fillId="0" borderId="1" xfId="0" applyNumberFormat="1" applyFont="1" applyBorder="1" applyAlignment="1"/>
    <xf numFmtId="3" fontId="0" fillId="0" borderId="0" xfId="0" applyNumberFormat="1" applyFont="1" applyAlignment="1"/>
    <xf numFmtId="3" fontId="0" fillId="0" borderId="0" xfId="0" applyNumberFormat="1" applyFont="1" applyBorder="1" applyAlignment="1"/>
    <xf numFmtId="0" fontId="1" fillId="0" borderId="0" xfId="0" applyFont="1" applyBorder="1" applyAlignment="1">
      <alignment horizontal="left"/>
    </xf>
    <xf numFmtId="3" fontId="0" fillId="0" borderId="0" xfId="0" applyNumberFormat="1" applyBorder="1" applyAlignment="1" applyProtection="1">
      <alignment horizontal="left"/>
      <protection locked="0"/>
    </xf>
    <xf numFmtId="0" fontId="1" fillId="0" borderId="0" xfId="0" applyFont="1" applyBorder="1" applyAlignment="1">
      <alignment horizontal="center"/>
    </xf>
    <xf numFmtId="3" fontId="1" fillId="0" borderId="0" xfId="0" applyNumberFormat="1" applyFont="1" applyBorder="1" applyAlignment="1">
      <alignment horizontal="center"/>
    </xf>
    <xf numFmtId="0" fontId="0" fillId="5" borderId="0" xfId="0" applyFill="1" applyAlignment="1"/>
    <xf numFmtId="3" fontId="0" fillId="0" borderId="0" xfId="0" applyNumberFormat="1" applyFont="1" applyBorder="1" applyAlignment="1" applyProtection="1">
      <alignment horizontal="left"/>
      <protection locked="0"/>
    </xf>
    <xf numFmtId="0" fontId="0" fillId="0" borderId="0" xfId="0" applyFill="1" applyAlignment="1"/>
    <xf numFmtId="0" fontId="23" fillId="0" borderId="0" xfId="0" applyFont="1" applyBorder="1" applyAlignment="1">
      <alignment horizontal="left"/>
    </xf>
    <xf numFmtId="3" fontId="0" fillId="4" borderId="1" xfId="0" applyNumberFormat="1" applyFont="1" applyFill="1" applyBorder="1" applyAlignment="1"/>
    <xf numFmtId="0" fontId="31" fillId="0" borderId="0" xfId="0" applyFont="1"/>
    <xf numFmtId="0" fontId="30" fillId="0" borderId="0" xfId="0" applyFont="1"/>
    <xf numFmtId="3" fontId="30" fillId="0" borderId="0" xfId="0" applyNumberFormat="1" applyFont="1" applyAlignment="1">
      <alignment horizontal="center"/>
    </xf>
    <xf numFmtId="0" fontId="35" fillId="5" borderId="0" xfId="0" applyFont="1" applyFill="1" applyBorder="1" applyAlignment="1" applyProtection="1">
      <alignment horizontal="left" vertical="top" wrapText="1" indent="1"/>
    </xf>
    <xf numFmtId="0" fontId="34" fillId="3" borderId="0" xfId="0" applyFont="1" applyFill="1" applyBorder="1" applyAlignment="1" applyProtection="1">
      <alignment horizontal="left" vertical="top" wrapText="1" indent="1"/>
    </xf>
    <xf numFmtId="3" fontId="0" fillId="0" borderId="1" xfId="0" applyNumberFormat="1" applyBorder="1"/>
    <xf numFmtId="0" fontId="15" fillId="0" borderId="0" xfId="0" applyFont="1" applyBorder="1" applyAlignment="1" applyProtection="1">
      <alignment horizontal="left" vertical="top" wrapText="1" indent="1"/>
    </xf>
    <xf numFmtId="3" fontId="15" fillId="4" borderId="1" xfId="0" applyNumberFormat="1" applyFont="1" applyFill="1" applyBorder="1" applyAlignment="1" applyProtection="1">
      <alignment horizontal="center" vertical="top" wrapText="1"/>
    </xf>
    <xf numFmtId="3" fontId="0" fillId="2" borderId="1" xfId="0" applyNumberFormat="1" applyFill="1" applyBorder="1" applyAlignment="1">
      <alignment horizontal="center"/>
    </xf>
    <xf numFmtId="0" fontId="32" fillId="3" borderId="0" xfId="0" applyFont="1" applyFill="1" applyBorder="1" applyAlignment="1" applyProtection="1">
      <alignment horizontal="left" vertical="top" wrapText="1" indent="1"/>
    </xf>
    <xf numFmtId="0" fontId="0" fillId="4" borderId="1" xfId="0" applyFill="1" applyBorder="1" applyAlignment="1">
      <alignment wrapText="1"/>
    </xf>
    <xf numFmtId="0" fontId="0" fillId="4" borderId="1" xfId="0" applyFont="1" applyFill="1" applyBorder="1" applyProtection="1">
      <protection locked="0"/>
    </xf>
    <xf numFmtId="165" fontId="0" fillId="0" borderId="1" xfId="0" applyNumberFormat="1" applyFont="1" applyBorder="1" applyProtection="1">
      <protection locked="0"/>
    </xf>
    <xf numFmtId="0" fontId="0" fillId="4" borderId="1" xfId="0" applyFont="1" applyFill="1" applyBorder="1" applyAlignment="1" applyProtection="1">
      <alignment wrapText="1"/>
      <protection locked="0"/>
    </xf>
    <xf numFmtId="0" fontId="0" fillId="0" borderId="1" xfId="0" applyFont="1" applyBorder="1" applyAlignment="1" applyProtection="1">
      <alignment wrapText="1"/>
      <protection locked="0"/>
    </xf>
    <xf numFmtId="165" fontId="0" fillId="0" borderId="1" xfId="0" applyNumberFormat="1" applyFont="1" applyBorder="1" applyAlignment="1" applyProtection="1">
      <alignment wrapText="1"/>
      <protection locked="0"/>
    </xf>
    <xf numFmtId="3" fontId="0" fillId="4" borderId="1" xfId="0" applyNumberFormat="1" applyFill="1" applyBorder="1" applyAlignment="1">
      <alignment horizontal="center"/>
    </xf>
    <xf numFmtId="3" fontId="0" fillId="0" borderId="0" xfId="0" applyNumberFormat="1" applyFill="1" applyBorder="1" applyAlignment="1">
      <alignment horizontal="center"/>
    </xf>
    <xf numFmtId="0" fontId="0" fillId="2" borderId="1" xfId="0" applyFont="1" applyFill="1" applyBorder="1"/>
    <xf numFmtId="0" fontId="10" fillId="0" borderId="0" xfId="0" applyFont="1" applyFill="1" applyBorder="1"/>
    <xf numFmtId="0" fontId="0" fillId="0" borderId="0" xfId="0" applyFont="1" applyFill="1" applyBorder="1"/>
    <xf numFmtId="0" fontId="0" fillId="0" borderId="3" xfId="0" applyFont="1" applyFill="1" applyBorder="1" applyAlignment="1">
      <alignment horizontal="left"/>
    </xf>
    <xf numFmtId="0" fontId="32" fillId="0" borderId="4" xfId="0" applyFont="1" applyFill="1" applyBorder="1" applyAlignment="1" applyProtection="1">
      <alignment horizontal="left" vertical="top" wrapText="1" indent="1"/>
    </xf>
    <xf numFmtId="0" fontId="10" fillId="0" borderId="4" xfId="0" applyFont="1" applyFill="1" applyBorder="1"/>
    <xf numFmtId="0" fontId="0" fillId="0" borderId="0" xfId="0" applyFont="1" applyFill="1" applyAlignment="1"/>
    <xf numFmtId="0" fontId="32" fillId="0" borderId="0" xfId="0" applyFont="1" applyFill="1" applyBorder="1" applyAlignment="1" applyProtection="1">
      <alignment horizontal="left" vertical="top" wrapText="1" indent="1"/>
    </xf>
    <xf numFmtId="0" fontId="10" fillId="0" borderId="0" xfId="0" applyFont="1" applyFill="1" applyBorder="1" applyAlignment="1">
      <alignment horizontal="left"/>
    </xf>
    <xf numFmtId="0" fontId="32" fillId="0" borderId="4" xfId="0" applyFont="1" applyFill="1" applyBorder="1" applyAlignment="1" applyProtection="1">
      <alignment horizontal="center" vertical="top" wrapText="1"/>
    </xf>
    <xf numFmtId="0" fontId="10" fillId="0" borderId="4" xfId="0" applyFont="1" applyFill="1" applyBorder="1" applyAlignment="1">
      <alignment horizontal="center"/>
    </xf>
    <xf numFmtId="3" fontId="10" fillId="0" borderId="9" xfId="0" applyNumberFormat="1" applyFont="1" applyFill="1" applyBorder="1" applyAlignment="1">
      <alignment horizontal="center"/>
    </xf>
    <xf numFmtId="0" fontId="10" fillId="0" borderId="0" xfId="0" applyFont="1" applyBorder="1" applyAlignment="1">
      <alignment horizontal="center"/>
    </xf>
    <xf numFmtId="4" fontId="0" fillId="0" borderId="1" xfId="0" applyNumberFormat="1" applyFont="1" applyBorder="1" applyAlignment="1"/>
    <xf numFmtId="0" fontId="1" fillId="0" borderId="0" xfId="0" applyFont="1" applyBorder="1" applyAlignment="1" applyProtection="1">
      <alignment vertical="top" wrapText="1"/>
    </xf>
    <xf numFmtId="3" fontId="0" fillId="0" borderId="1" xfId="0" applyNumberFormat="1" applyFill="1" applyBorder="1" applyAlignment="1">
      <alignment horizontal="center"/>
    </xf>
    <xf numFmtId="3" fontId="0" fillId="0" borderId="0" xfId="0" applyNumberFormat="1" applyBorder="1" applyAlignment="1">
      <alignment horizontal="center"/>
    </xf>
    <xf numFmtId="0" fontId="0" fillId="0" borderId="0" xfId="0" applyFont="1" applyAlignment="1">
      <alignment horizontal="right"/>
    </xf>
    <xf numFmtId="0" fontId="37" fillId="0" borderId="0" xfId="0" applyFont="1" applyAlignment="1">
      <alignment horizontal="center"/>
    </xf>
    <xf numFmtId="0" fontId="7" fillId="0" borderId="0" xfId="0" applyFont="1" applyBorder="1" applyAlignment="1" applyProtection="1">
      <alignment horizontal="left"/>
    </xf>
    <xf numFmtId="0" fontId="1" fillId="0" borderId="0" xfId="0" applyFont="1" applyBorder="1" applyAlignment="1" applyProtection="1">
      <alignment horizontal="right"/>
    </xf>
    <xf numFmtId="0" fontId="38" fillId="0" borderId="0" xfId="0" applyFont="1" applyBorder="1" applyAlignment="1">
      <alignment horizontal="right"/>
    </xf>
    <xf numFmtId="0" fontId="39" fillId="0" borderId="0" xfId="0" applyFont="1" applyBorder="1" applyAlignment="1"/>
    <xf numFmtId="0" fontId="40" fillId="0" borderId="0" xfId="0" applyFont="1" applyFill="1" applyBorder="1" applyAlignment="1">
      <alignment horizontal="right"/>
    </xf>
    <xf numFmtId="0" fontId="0" fillId="0" borderId="1" xfId="0" applyFont="1" applyFill="1" applyBorder="1" applyAlignment="1" applyProtection="1">
      <alignment horizontal="center"/>
      <protection locked="0"/>
    </xf>
    <xf numFmtId="0" fontId="32" fillId="0" borderId="0" xfId="0" applyFont="1" applyBorder="1" applyAlignment="1" applyProtection="1">
      <alignment horizontal="left" wrapText="1"/>
    </xf>
    <xf numFmtId="0" fontId="0" fillId="0" borderId="0" xfId="0" applyFont="1" applyAlignment="1">
      <alignment horizontal="center"/>
    </xf>
    <xf numFmtId="0" fontId="0" fillId="0" borderId="0" xfId="0" applyAlignment="1">
      <alignment horizontal="left"/>
    </xf>
    <xf numFmtId="1" fontId="3" fillId="0" borderId="0" xfId="0" applyNumberFormat="1" applyFont="1" applyFill="1" applyBorder="1" applyAlignment="1">
      <alignment horizontal="right" vertical="center"/>
    </xf>
    <xf numFmtId="0" fontId="0" fillId="0" borderId="0" xfId="0" applyAlignment="1">
      <alignment horizontal="right"/>
    </xf>
    <xf numFmtId="0" fontId="29" fillId="0" borderId="0" xfId="0" applyFont="1"/>
    <xf numFmtId="164" fontId="0" fillId="0" borderId="1" xfId="0" applyNumberFormat="1" applyFont="1" applyFill="1" applyBorder="1" applyAlignment="1" applyProtection="1">
      <alignment horizontal="center"/>
      <protection locked="0"/>
    </xf>
    <xf numFmtId="0" fontId="41" fillId="0" borderId="0" xfId="0" applyFont="1" applyBorder="1" applyAlignment="1">
      <alignment horizontal="right"/>
    </xf>
    <xf numFmtId="0" fontId="40" fillId="0" borderId="0" xfId="0" applyFont="1" applyAlignment="1">
      <alignment horizontal="right"/>
    </xf>
    <xf numFmtId="0" fontId="40" fillId="0" borderId="0" xfId="0" applyFont="1" applyFill="1" applyAlignment="1">
      <alignment horizontal="right"/>
    </xf>
    <xf numFmtId="0" fontId="0" fillId="0" borderId="1" xfId="0" applyFont="1" applyBorder="1" applyAlignment="1">
      <alignment horizontal="center"/>
    </xf>
    <xf numFmtId="0" fontId="2" fillId="0" borderId="0" xfId="0" applyFont="1" applyFill="1" applyAlignment="1">
      <alignment horizontal="right"/>
    </xf>
    <xf numFmtId="0" fontId="3" fillId="0" borderId="0" xfId="0" applyFont="1" applyFill="1" applyBorder="1" applyAlignment="1">
      <alignment horizontal="right"/>
    </xf>
    <xf numFmtId="10" fontId="0" fillId="3" borderId="1" xfId="0" applyNumberFormat="1" applyFont="1" applyFill="1" applyBorder="1" applyAlignment="1" applyProtection="1">
      <alignment horizontal="center"/>
      <protection locked="0"/>
    </xf>
    <xf numFmtId="9" fontId="0" fillId="3" borderId="1" xfId="0" applyNumberFormat="1" applyFont="1" applyFill="1" applyBorder="1" applyAlignment="1" applyProtection="1">
      <alignment horizontal="center"/>
      <protection locked="0"/>
    </xf>
    <xf numFmtId="0" fontId="42" fillId="0" borderId="0" xfId="0" applyFont="1" applyAlignment="1">
      <alignment horizontal="center"/>
    </xf>
    <xf numFmtId="0" fontId="42" fillId="0" borderId="0" xfId="0" applyFont="1" applyFill="1" applyAlignment="1">
      <alignment horizontal="center"/>
    </xf>
    <xf numFmtId="0" fontId="43" fillId="0" borderId="0" xfId="0" applyFont="1" applyAlignment="1">
      <alignment horizontal="right"/>
    </xf>
    <xf numFmtId="0" fontId="0" fillId="0" borderId="0" xfId="0" applyFont="1" applyFill="1" applyBorder="1" applyAlignment="1" applyProtection="1">
      <alignment horizontal="center"/>
      <protection locked="0"/>
    </xf>
    <xf numFmtId="0" fontId="40" fillId="0" borderId="0" xfId="0" applyFont="1" applyFill="1" applyBorder="1" applyAlignment="1">
      <alignment horizontal="left"/>
    </xf>
    <xf numFmtId="0" fontId="45" fillId="0" borderId="0" xfId="0" applyFont="1" applyFill="1" applyBorder="1" applyAlignment="1">
      <alignment horizontal="right"/>
    </xf>
    <xf numFmtId="0" fontId="10" fillId="0" borderId="0" xfId="0" applyFont="1" applyAlignment="1">
      <alignment horizontal="left"/>
    </xf>
    <xf numFmtId="0" fontId="46" fillId="0" borderId="0" xfId="0" applyFont="1" applyBorder="1" applyAlignment="1">
      <alignment horizontal="justify" vertical="center"/>
    </xf>
    <xf numFmtId="0" fontId="47" fillId="0" borderId="0" xfId="0" applyFont="1" applyFill="1" applyAlignment="1">
      <alignment horizontal="right"/>
    </xf>
    <xf numFmtId="0" fontId="47" fillId="0" borderId="0" xfId="0" applyFont="1" applyAlignment="1">
      <alignment horizontal="right"/>
    </xf>
    <xf numFmtId="10" fontId="40" fillId="0" borderId="0" xfId="0" applyNumberFormat="1" applyFont="1" applyAlignment="1">
      <alignment horizontal="right"/>
    </xf>
    <xf numFmtId="0" fontId="49" fillId="0" borderId="0" xfId="0" applyFont="1" applyBorder="1" applyAlignment="1">
      <alignment horizontal="right"/>
    </xf>
    <xf numFmtId="0" fontId="40" fillId="0" borderId="0" xfId="0" applyFont="1" applyBorder="1" applyAlignment="1">
      <alignment horizontal="right"/>
    </xf>
    <xf numFmtId="1" fontId="0" fillId="0" borderId="1" xfId="0" applyNumberFormat="1" applyFont="1" applyFill="1" applyBorder="1" applyAlignment="1" applyProtection="1">
      <alignment horizontal="center"/>
      <protection locked="0"/>
    </xf>
    <xf numFmtId="4" fontId="0" fillId="3" borderId="1" xfId="0" applyNumberFormat="1" applyFont="1" applyFill="1" applyBorder="1" applyAlignment="1" applyProtection="1">
      <alignment horizontal="center"/>
    </xf>
    <xf numFmtId="3" fontId="0" fillId="3" borderId="1" xfId="0" applyNumberFormat="1" applyFont="1" applyFill="1" applyBorder="1" applyAlignment="1" applyProtection="1">
      <alignment horizontal="center"/>
    </xf>
    <xf numFmtId="3" fontId="1" fillId="2" borderId="1" xfId="0" applyNumberFormat="1" applyFont="1" applyFill="1" applyBorder="1" applyAlignment="1" applyProtection="1">
      <alignment horizontal="center" vertical="center" shrinkToFit="1"/>
    </xf>
    <xf numFmtId="3" fontId="0" fillId="0" borderId="1" xfId="0" applyNumberFormat="1" applyBorder="1" applyAlignment="1" applyProtection="1">
      <alignment horizontal="right" vertical="center"/>
      <protection locked="0"/>
    </xf>
    <xf numFmtId="3" fontId="1" fillId="3" borderId="1" xfId="0" applyNumberFormat="1" applyFont="1" applyFill="1" applyBorder="1" applyAlignment="1" applyProtection="1">
      <alignment horizontal="right" vertical="center" shrinkToFit="1"/>
    </xf>
    <xf numFmtId="3" fontId="1" fillId="0" borderId="1" xfId="0" applyNumberFormat="1" applyFont="1" applyBorder="1" applyAlignment="1" applyProtection="1">
      <alignment horizontal="center" wrapText="1"/>
      <protection locked="0"/>
    </xf>
    <xf numFmtId="164" fontId="1" fillId="0" borderId="1" xfId="0" applyNumberFormat="1" applyFont="1" applyBorder="1" applyAlignment="1" applyProtection="1">
      <alignment horizontal="center" wrapText="1"/>
      <protection locked="0"/>
    </xf>
    <xf numFmtId="0" fontId="0" fillId="0" borderId="1" xfId="0" applyBorder="1" applyAlignment="1">
      <alignment horizontal="center" wrapText="1"/>
    </xf>
    <xf numFmtId="0" fontId="0" fillId="0" borderId="12" xfId="0" applyBorder="1" applyProtection="1"/>
    <xf numFmtId="164" fontId="1" fillId="0" borderId="1" xfId="0" applyNumberFormat="1" applyFont="1" applyBorder="1" applyAlignment="1" applyProtection="1">
      <alignment horizontal="center" wrapText="1"/>
    </xf>
    <xf numFmtId="166" fontId="1" fillId="2" borderId="1" xfId="0" applyNumberFormat="1" applyFont="1" applyFill="1" applyBorder="1" applyAlignment="1" applyProtection="1">
      <alignment horizontal="center"/>
      <protection locked="0"/>
    </xf>
    <xf numFmtId="166" fontId="0" fillId="0" borderId="0" xfId="0" applyNumberFormat="1" applyFont="1" applyAlignment="1" applyProtection="1">
      <alignment horizontal="center"/>
    </xf>
    <xf numFmtId="166" fontId="0" fillId="0" borderId="0" xfId="0" applyNumberFormat="1" applyFont="1" applyBorder="1" applyAlignment="1" applyProtection="1">
      <alignment horizontal="center"/>
    </xf>
    <xf numFmtId="166" fontId="1" fillId="3" borderId="1" xfId="0" applyNumberFormat="1" applyFont="1" applyFill="1" applyBorder="1" applyAlignment="1" applyProtection="1">
      <alignment horizontal="center" vertical="center" shrinkToFit="1"/>
    </xf>
    <xf numFmtId="166" fontId="1" fillId="2" borderId="1" xfId="0" applyNumberFormat="1" applyFont="1" applyFill="1" applyBorder="1" applyAlignment="1" applyProtection="1">
      <alignment horizontal="center" vertical="center" shrinkToFit="1"/>
      <protection locked="0"/>
    </xf>
    <xf numFmtId="4" fontId="1" fillId="2" borderId="1" xfId="0" applyNumberFormat="1" applyFont="1" applyFill="1" applyBorder="1" applyAlignment="1" applyProtection="1">
      <alignment horizontal="right" vertical="center" shrinkToFit="1"/>
      <protection locked="0"/>
    </xf>
    <xf numFmtId="0" fontId="2" fillId="3" borderId="0" xfId="0" applyFont="1" applyFill="1" applyBorder="1" applyAlignment="1" applyProtection="1">
      <alignment vertical="top" wrapText="1"/>
    </xf>
    <xf numFmtId="167" fontId="0" fillId="0" borderId="1" xfId="0" applyNumberFormat="1" applyBorder="1" applyProtection="1"/>
    <xf numFmtId="167" fontId="1" fillId="3" borderId="1" xfId="0" applyNumberFormat="1" applyFont="1" applyFill="1" applyBorder="1" applyProtection="1"/>
    <xf numFmtId="4" fontId="1" fillId="3" borderId="1" xfId="0" applyNumberFormat="1" applyFont="1" applyFill="1" applyBorder="1" applyAlignment="1" applyProtection="1">
      <alignment horizontal="right" vertical="center" shrinkToFit="1"/>
    </xf>
    <xf numFmtId="3" fontId="15" fillId="0" borderId="1" xfId="0" applyNumberFormat="1" applyFont="1" applyBorder="1" applyAlignment="1">
      <alignment horizontal="left" wrapText="1"/>
    </xf>
    <xf numFmtId="3" fontId="12" fillId="0" borderId="3" xfId="0" applyNumberFormat="1" applyFont="1" applyFill="1" applyBorder="1" applyAlignment="1">
      <alignment horizontal="center"/>
    </xf>
    <xf numFmtId="3" fontId="12" fillId="0" borderId="3" xfId="0" applyNumberFormat="1" applyFont="1" applyBorder="1" applyAlignment="1">
      <alignment horizontal="center"/>
    </xf>
    <xf numFmtId="3" fontId="12" fillId="0" borderId="1" xfId="0" applyNumberFormat="1" applyFont="1" applyBorder="1" applyAlignment="1">
      <alignment horizontal="center"/>
    </xf>
    <xf numFmtId="166" fontId="0" fillId="0" borderId="0" xfId="0" applyNumberFormat="1" applyProtection="1"/>
    <xf numFmtId="0" fontId="0" fillId="0" borderId="0" xfId="0" applyFont="1" applyBorder="1" applyAlignment="1">
      <alignment horizontal="left"/>
    </xf>
    <xf numFmtId="3" fontId="0" fillId="0" borderId="1" xfId="0" applyNumberFormat="1" applyFont="1" applyBorder="1"/>
    <xf numFmtId="0" fontId="1" fillId="0" borderId="1" xfId="0" applyFont="1" applyBorder="1" applyAlignment="1">
      <alignment horizontal="center" wrapText="1"/>
    </xf>
    <xf numFmtId="3" fontId="1" fillId="2" borderId="1" xfId="0" applyNumberFormat="1" applyFont="1" applyFill="1" applyBorder="1" applyAlignment="1" applyProtection="1">
      <alignment horizontal="center" vertical="center" shrinkToFit="1"/>
      <protection locked="0"/>
    </xf>
    <xf numFmtId="3" fontId="1" fillId="0" borderId="1" xfId="0" applyNumberFormat="1" applyFont="1" applyFill="1" applyBorder="1" applyAlignment="1" applyProtection="1">
      <alignment horizontal="right" vertical="center" shrinkToFit="1"/>
      <protection locked="0"/>
    </xf>
    <xf numFmtId="166" fontId="2" fillId="0" borderId="1" xfId="0" applyNumberFormat="1" applyFont="1" applyBorder="1" applyAlignment="1" applyProtection="1">
      <alignment horizontal="center" vertical="center" wrapText="1"/>
    </xf>
    <xf numFmtId="166" fontId="0" fillId="3" borderId="1" xfId="0" applyNumberFormat="1" applyFont="1" applyFill="1" applyBorder="1" applyAlignment="1" applyProtection="1">
      <alignment horizontal="center"/>
    </xf>
    <xf numFmtId="4" fontId="1" fillId="2" borderId="1" xfId="0" applyNumberFormat="1" applyFont="1" applyFill="1" applyBorder="1" applyAlignment="1" applyProtection="1">
      <alignment horizontal="right" vertical="center" shrinkToFit="1"/>
    </xf>
    <xf numFmtId="2" fontId="0" fillId="0" borderId="1" xfId="0" applyNumberFormat="1" applyFont="1" applyBorder="1"/>
    <xf numFmtId="2" fontId="0" fillId="0" borderId="1" xfId="0" applyNumberFormat="1" applyFont="1" applyBorder="1" applyProtection="1">
      <protection locked="0"/>
    </xf>
    <xf numFmtId="4" fontId="1" fillId="3" borderId="1" xfId="0" applyNumberFormat="1" applyFont="1" applyFill="1" applyBorder="1" applyAlignment="1" applyProtection="1">
      <alignment horizontal="center"/>
    </xf>
    <xf numFmtId="3" fontId="1" fillId="3" borderId="1" xfId="0" applyNumberFormat="1" applyFont="1" applyFill="1" applyBorder="1" applyAlignment="1" applyProtection="1">
      <alignment horizontal="center"/>
    </xf>
    <xf numFmtId="3" fontId="9" fillId="2" borderId="1" xfId="1" applyNumberFormat="1" applyFill="1" applyBorder="1" applyAlignment="1" applyProtection="1">
      <alignment horizontal="center" vertical="center" wrapText="1" shrinkToFit="1"/>
      <protection locked="0"/>
    </xf>
    <xf numFmtId="1" fontId="0" fillId="0" borderId="1" xfId="0" applyNumberFormat="1" applyFont="1" applyBorder="1" applyAlignment="1"/>
    <xf numFmtId="3" fontId="0" fillId="0" borderId="1" xfId="0" applyNumberFormat="1" applyBorder="1" applyAlignment="1">
      <alignment horizontal="right" wrapText="1"/>
    </xf>
    <xf numFmtId="3" fontId="50" fillId="0" borderId="1" xfId="2" applyNumberFormat="1" applyBorder="1" applyAlignment="1" applyProtection="1">
      <alignment horizontal="right"/>
    </xf>
    <xf numFmtId="3" fontId="10" fillId="0" borderId="1" xfId="2" applyNumberFormat="1" applyFont="1" applyBorder="1" applyAlignment="1" applyProtection="1">
      <alignment horizontal="right"/>
    </xf>
    <xf numFmtId="0" fontId="0" fillId="4" borderId="1" xfId="2" applyFont="1" applyFill="1" applyBorder="1" applyProtection="1"/>
    <xf numFmtId="0" fontId="15" fillId="0" borderId="0" xfId="0" applyFont="1" applyAlignment="1">
      <alignment wrapText="1"/>
    </xf>
    <xf numFmtId="0" fontId="15" fillId="0" borderId="1" xfId="0" applyFont="1" applyBorder="1" applyAlignment="1">
      <alignment wrapText="1"/>
    </xf>
    <xf numFmtId="0" fontId="24" fillId="0" borderId="1" xfId="0" applyFont="1" applyBorder="1" applyAlignment="1">
      <alignment horizontal="center" wrapText="1"/>
    </xf>
    <xf numFmtId="0" fontId="15" fillId="0" borderId="9" xfId="0" applyFont="1" applyBorder="1" applyAlignment="1">
      <alignment wrapText="1"/>
    </xf>
    <xf numFmtId="0" fontId="21" fillId="0" borderId="0" xfId="0" applyFont="1" applyBorder="1" applyAlignment="1">
      <alignment vertical="top" wrapText="1"/>
    </xf>
    <xf numFmtId="0" fontId="24" fillId="0" borderId="1" xfId="0" applyFont="1" applyBorder="1" applyAlignment="1">
      <alignment horizontal="left"/>
    </xf>
    <xf numFmtId="0" fontId="24" fillId="0" borderId="1" xfId="0" applyFont="1" applyBorder="1" applyAlignment="1">
      <alignment horizontal="left" wrapText="1"/>
    </xf>
    <xf numFmtId="0" fontId="24" fillId="0" borderId="1" xfId="0" applyFont="1" applyBorder="1" applyAlignment="1">
      <alignment vertical="top" wrapText="1"/>
    </xf>
    <xf numFmtId="0" fontId="24" fillId="0" borderId="11" xfId="0" applyFont="1" applyBorder="1" applyAlignment="1">
      <alignment horizontal="left" wrapText="1"/>
    </xf>
    <xf numFmtId="0" fontId="12" fillId="0" borderId="1" xfId="0" applyFont="1" applyBorder="1"/>
    <xf numFmtId="4" fontId="1" fillId="2" borderId="1" xfId="0" applyNumberFormat="1" applyFont="1" applyFill="1" applyBorder="1" applyAlignment="1" applyProtection="1">
      <alignment horizontal="right" vertical="center" shrinkToFit="1"/>
    </xf>
    <xf numFmtId="14" fontId="1" fillId="2" borderId="1" xfId="0" applyNumberFormat="1" applyFont="1" applyFill="1" applyBorder="1" applyAlignment="1" applyProtection="1">
      <alignment horizontal="center" vertical="center" shrinkToFit="1"/>
      <protection locked="0"/>
    </xf>
    <xf numFmtId="0" fontId="14" fillId="0" borderId="1" xfId="0" applyFont="1" applyBorder="1" applyAlignment="1">
      <alignment horizontal="center" wrapText="1"/>
    </xf>
    <xf numFmtId="3" fontId="12" fillId="0" borderId="1" xfId="0" applyNumberFormat="1" applyFont="1" applyFill="1" applyBorder="1" applyAlignment="1">
      <alignment horizontal="center" wrapText="1"/>
    </xf>
    <xf numFmtId="14" fontId="12" fillId="0" borderId="1" xfId="0" applyNumberFormat="1" applyFont="1" applyFill="1" applyBorder="1" applyAlignment="1">
      <alignment horizontal="center" wrapText="1"/>
    </xf>
    <xf numFmtId="3" fontId="12" fillId="4" borderId="1" xfId="0" applyNumberFormat="1" applyFont="1" applyFill="1" applyBorder="1" applyAlignment="1">
      <alignment horizontal="center" wrapText="1"/>
    </xf>
    <xf numFmtId="0" fontId="12" fillId="0" borderId="14" xfId="0" applyFont="1" applyBorder="1"/>
    <xf numFmtId="0" fontId="0" fillId="0" borderId="1" xfId="0" applyBorder="1" applyAlignment="1">
      <alignment wrapText="1"/>
    </xf>
    <xf numFmtId="2" fontId="0" fillId="0" borderId="0" xfId="0" applyNumberFormat="1" applyProtection="1"/>
    <xf numFmtId="4" fontId="0" fillId="0" borderId="0" xfId="0" applyNumberFormat="1"/>
    <xf numFmtId="3" fontId="2" fillId="0" borderId="1" xfId="0" applyNumberFormat="1" applyFont="1" applyBorder="1" applyAlignment="1">
      <alignment horizontal="left" wrapText="1"/>
    </xf>
    <xf numFmtId="0" fontId="0" fillId="4" borderId="6" xfId="0" applyFill="1" applyBorder="1" applyAlignment="1">
      <alignment horizontal="left" wrapText="1"/>
    </xf>
    <xf numFmtId="0" fontId="24" fillId="2" borderId="1" xfId="0" applyFont="1" applyFill="1" applyBorder="1" applyAlignment="1" applyProtection="1">
      <alignment horizontal="center" vertical="center" shrinkToFit="1"/>
      <protection locked="0"/>
    </xf>
    <xf numFmtId="0" fontId="0" fillId="0" borderId="1" xfId="2" quotePrefix="1" applyFont="1" applyBorder="1" applyAlignment="1" applyProtection="1">
      <alignment horizontal="center"/>
    </xf>
    <xf numFmtId="3" fontId="0" fillId="0" borderId="1" xfId="2" applyNumberFormat="1" applyFont="1" applyBorder="1" applyAlignment="1" applyProtection="1">
      <alignment horizontal="center" vertical="center" wrapText="1"/>
    </xf>
    <xf numFmtId="3" fontId="50" fillId="0" borderId="1" xfId="2" applyNumberFormat="1" applyBorder="1" applyAlignment="1" applyProtection="1">
      <alignment horizontal="center" vertical="center"/>
    </xf>
    <xf numFmtId="0" fontId="0" fillId="0" borderId="12" xfId="0" applyBorder="1"/>
    <xf numFmtId="0" fontId="15" fillId="0" borderId="18" xfId="0" applyFont="1" applyBorder="1"/>
    <xf numFmtId="0" fontId="15" fillId="0" borderId="19" xfId="0" applyFont="1" applyBorder="1" applyAlignment="1">
      <alignment wrapText="1"/>
    </xf>
    <xf numFmtId="0" fontId="15" fillId="0" borderId="20" xfId="0" applyFont="1" applyBorder="1"/>
    <xf numFmtId="0" fontId="15" fillId="0" borderId="21" xfId="0" applyFont="1" applyBorder="1" applyAlignment="1">
      <alignment wrapText="1"/>
    </xf>
    <xf numFmtId="0" fontId="15" fillId="0" borderId="22" xfId="0" applyFont="1" applyBorder="1" applyAlignment="1">
      <alignment wrapText="1"/>
    </xf>
    <xf numFmtId="0" fontId="15" fillId="0" borderId="23" xfId="0" applyFont="1" applyBorder="1"/>
    <xf numFmtId="0" fontId="15" fillId="0" borderId="24" xfId="0" applyFont="1" applyBorder="1" applyAlignment="1">
      <alignment wrapText="1"/>
    </xf>
    <xf numFmtId="0" fontId="15" fillId="0" borderId="25" xfId="0" applyFont="1" applyBorder="1" applyAlignment="1">
      <alignment wrapText="1"/>
    </xf>
    <xf numFmtId="0" fontId="15" fillId="0" borderId="13" xfId="0" applyFont="1" applyBorder="1"/>
    <xf numFmtId="0" fontId="15" fillId="0" borderId="26" xfId="0" applyFont="1" applyBorder="1" applyAlignment="1">
      <alignment wrapText="1"/>
    </xf>
    <xf numFmtId="0" fontId="15" fillId="0" borderId="27" xfId="0" applyFont="1" applyBorder="1" applyAlignment="1">
      <alignment wrapText="1"/>
    </xf>
    <xf numFmtId="0" fontId="15" fillId="0" borderId="28" xfId="0" applyFont="1" applyBorder="1" applyAlignment="1">
      <alignment wrapText="1"/>
    </xf>
    <xf numFmtId="0" fontId="15" fillId="0" borderId="29" xfId="0" applyFont="1" applyBorder="1" applyAlignment="1">
      <alignment wrapText="1"/>
    </xf>
    <xf numFmtId="0" fontId="15" fillId="0" borderId="13" xfId="0" applyFont="1" applyBorder="1" applyAlignment="1">
      <alignment wrapText="1"/>
    </xf>
    <xf numFmtId="0" fontId="15" fillId="0" borderId="30" xfId="0" applyFont="1" applyBorder="1" applyAlignment="1">
      <alignment wrapText="1"/>
    </xf>
    <xf numFmtId="0" fontId="15" fillId="0" borderId="20" xfId="0" applyFont="1" applyBorder="1" applyAlignment="1">
      <alignment wrapText="1"/>
    </xf>
    <xf numFmtId="0" fontId="15" fillId="0" borderId="31" xfId="0" applyFont="1" applyBorder="1"/>
    <xf numFmtId="0" fontId="15" fillId="0" borderId="32" xfId="0" applyFont="1" applyBorder="1" applyAlignment="1">
      <alignment wrapText="1"/>
    </xf>
    <xf numFmtId="0" fontId="15" fillId="0" borderId="33" xfId="0" applyFont="1" applyBorder="1" applyAlignment="1">
      <alignment wrapText="1"/>
    </xf>
    <xf numFmtId="0" fontId="15" fillId="0" borderId="34" xfId="0" applyFont="1" applyBorder="1"/>
    <xf numFmtId="0" fontId="15" fillId="0" borderId="29" xfId="0" applyFont="1" applyBorder="1"/>
    <xf numFmtId="0" fontId="15" fillId="0" borderId="35" xfId="0" applyFont="1" applyBorder="1"/>
    <xf numFmtId="0" fontId="15" fillId="0" borderId="36" xfId="0" applyFont="1" applyBorder="1"/>
    <xf numFmtId="0" fontId="0" fillId="0" borderId="0" xfId="2" applyFont="1" applyFill="1" applyBorder="1" applyAlignment="1" applyProtection="1">
      <alignment horizontal="left"/>
    </xf>
    <xf numFmtId="3" fontId="1" fillId="0" borderId="0" xfId="2" applyNumberFormat="1" applyFont="1" applyFill="1" applyBorder="1" applyAlignment="1" applyProtection="1">
      <alignment horizontal="center" vertical="center" shrinkToFit="1"/>
    </xf>
    <xf numFmtId="0" fontId="24" fillId="0" borderId="0" xfId="0" applyFont="1" applyBorder="1" applyAlignment="1">
      <alignment vertical="top" wrapText="1"/>
    </xf>
    <xf numFmtId="0" fontId="15" fillId="0" borderId="0" xfId="0" applyFont="1" applyBorder="1" applyAlignment="1">
      <alignment wrapText="1"/>
    </xf>
    <xf numFmtId="0" fontId="15" fillId="0" borderId="38" xfId="0" applyFont="1" applyBorder="1" applyAlignment="1">
      <alignment wrapText="1"/>
    </xf>
    <xf numFmtId="0" fontId="15" fillId="0" borderId="31" xfId="0" applyFont="1" applyBorder="1" applyAlignment="1">
      <alignment wrapText="1"/>
    </xf>
    <xf numFmtId="0" fontId="1" fillId="0" borderId="33" xfId="0" applyFont="1" applyBorder="1" applyAlignment="1">
      <alignment horizontal="center" wrapText="1"/>
    </xf>
    <xf numFmtId="0" fontId="24" fillId="0" borderId="33" xfId="0" applyFont="1" applyBorder="1" applyAlignment="1">
      <alignment horizontal="center" wrapText="1"/>
    </xf>
    <xf numFmtId="0" fontId="15" fillId="0" borderId="39" xfId="0" applyFont="1" applyBorder="1"/>
    <xf numFmtId="0" fontId="15" fillId="0" borderId="40" xfId="0" applyFont="1" applyBorder="1"/>
    <xf numFmtId="0" fontId="24" fillId="0" borderId="41" xfId="0" applyFont="1" applyBorder="1" applyAlignment="1">
      <alignment horizontal="left"/>
    </xf>
    <xf numFmtId="0" fontId="15" fillId="0" borderId="41" xfId="0" applyFont="1" applyBorder="1" applyAlignment="1">
      <alignment wrapText="1"/>
    </xf>
    <xf numFmtId="0" fontId="15" fillId="0" borderId="42" xfId="0" applyFont="1" applyBorder="1" applyAlignment="1">
      <alignment wrapText="1"/>
    </xf>
    <xf numFmtId="0" fontId="1" fillId="0" borderId="43" xfId="0" applyFont="1" applyBorder="1" applyAlignment="1">
      <alignment horizontal="center"/>
    </xf>
    <xf numFmtId="0" fontId="1" fillId="0" borderId="44" xfId="0" applyFont="1" applyBorder="1" applyAlignment="1">
      <alignment horizontal="center"/>
    </xf>
    <xf numFmtId="0" fontId="0" fillId="0" borderId="45" xfId="0" applyBorder="1"/>
    <xf numFmtId="3" fontId="1" fillId="3" borderId="1" xfId="0" applyNumberFormat="1" applyFont="1" applyFill="1" applyBorder="1" applyAlignment="1">
      <alignment horizontal="center"/>
    </xf>
    <xf numFmtId="0" fontId="0" fillId="0" borderId="1" xfId="0" applyBorder="1" applyAlignment="1">
      <alignment wrapText="1"/>
    </xf>
    <xf numFmtId="0" fontId="1" fillId="0" borderId="1" xfId="0" applyFont="1" applyBorder="1" applyAlignment="1">
      <alignment wrapText="1"/>
    </xf>
    <xf numFmtId="0" fontId="12" fillId="0" borderId="37" xfId="0" applyFont="1" applyBorder="1"/>
    <xf numFmtId="0" fontId="12" fillId="0" borderId="46" xfId="0" applyFont="1" applyBorder="1"/>
    <xf numFmtId="0" fontId="12" fillId="0" borderId="43" xfId="0" applyFont="1" applyBorder="1"/>
    <xf numFmtId="7" fontId="15" fillId="0" borderId="0" xfId="0" applyNumberFormat="1" applyFont="1" applyFill="1"/>
    <xf numFmtId="4" fontId="12" fillId="3" borderId="1" xfId="0" applyNumberFormat="1" applyFont="1" applyFill="1" applyBorder="1" applyAlignment="1">
      <alignment horizontal="right"/>
    </xf>
    <xf numFmtId="4" fontId="12" fillId="0" borderId="1" xfId="0" applyNumberFormat="1" applyFont="1" applyBorder="1" applyAlignment="1">
      <alignment horizontal="right"/>
    </xf>
    <xf numFmtId="0" fontId="14" fillId="0" borderId="47" xfId="0" applyFont="1" applyBorder="1" applyAlignment="1">
      <alignment horizontal="center"/>
    </xf>
    <xf numFmtId="0" fontId="12" fillId="0" borderId="0" xfId="0" quotePrefix="1" applyFont="1"/>
    <xf numFmtId="4" fontId="15" fillId="0" borderId="1" xfId="0" applyNumberFormat="1" applyFont="1" applyBorder="1" applyAlignment="1">
      <alignment horizontal="right"/>
    </xf>
    <xf numFmtId="4" fontId="15" fillId="0" borderId="1" xfId="0" applyNumberFormat="1" applyFont="1" applyBorder="1" applyAlignment="1" applyProtection="1">
      <alignment horizontal="right"/>
      <protection locked="0"/>
    </xf>
    <xf numFmtId="4" fontId="3" fillId="3" borderId="1" xfId="0" applyNumberFormat="1" applyFont="1" applyFill="1" applyBorder="1" applyAlignment="1">
      <alignment horizontal="right" wrapText="1"/>
    </xf>
    <xf numFmtId="4" fontId="2" fillId="0" borderId="1" xfId="0" applyNumberFormat="1" applyFont="1" applyBorder="1" applyAlignment="1">
      <alignment horizontal="right"/>
    </xf>
    <xf numFmtId="4" fontId="2" fillId="0" borderId="1" xfId="0" applyNumberFormat="1" applyFont="1" applyBorder="1" applyAlignment="1" applyProtection="1">
      <alignment horizontal="right"/>
      <protection locked="0"/>
    </xf>
    <xf numFmtId="4" fontId="3" fillId="0" borderId="1" xfId="0" applyNumberFormat="1" applyFont="1" applyFill="1" applyBorder="1" applyAlignment="1">
      <alignment horizontal="right" wrapText="1"/>
    </xf>
    <xf numFmtId="4" fontId="22" fillId="3" borderId="1" xfId="0" applyNumberFormat="1" applyFont="1" applyFill="1" applyBorder="1" applyAlignment="1">
      <alignment horizontal="right" wrapText="1"/>
    </xf>
    <xf numFmtId="4" fontId="3" fillId="3" borderId="1" xfId="0" applyNumberFormat="1" applyFont="1" applyFill="1" applyBorder="1" applyAlignment="1" applyProtection="1">
      <alignment horizontal="right"/>
    </xf>
    <xf numFmtId="0" fontId="21" fillId="0" borderId="11" xfId="0" applyFont="1" applyBorder="1" applyAlignment="1">
      <alignment vertical="top" wrapText="1"/>
    </xf>
    <xf numFmtId="0" fontId="15" fillId="0" borderId="11" xfId="0" applyFont="1" applyBorder="1" applyAlignment="1">
      <alignment wrapText="1"/>
    </xf>
    <xf numFmtId="0" fontId="15" fillId="0" borderId="48" xfId="0" applyFont="1" applyBorder="1" applyAlignment="1">
      <alignment wrapText="1"/>
    </xf>
    <xf numFmtId="0" fontId="15" fillId="0" borderId="43" xfId="0" applyFont="1" applyBorder="1" applyAlignment="1">
      <alignment wrapText="1"/>
    </xf>
    <xf numFmtId="0" fontId="15" fillId="0" borderId="49" xfId="0" applyFont="1" applyBorder="1" applyAlignment="1">
      <alignment wrapText="1"/>
    </xf>
    <xf numFmtId="0" fontId="15" fillId="0" borderId="50" xfId="0" applyFont="1" applyBorder="1" applyAlignment="1">
      <alignment wrapText="1"/>
    </xf>
    <xf numFmtId="0" fontId="21" fillId="0" borderId="13" xfId="0" applyFont="1" applyBorder="1" applyAlignment="1">
      <alignment vertical="top" wrapText="1"/>
    </xf>
    <xf numFmtId="3" fontId="0" fillId="0" borderId="1" xfId="0" applyNumberFormat="1" applyFont="1" applyBorder="1" applyAlignment="1" applyProtection="1">
      <alignment horizontal="center" vertical="center" wrapText="1"/>
      <protection locked="0"/>
    </xf>
    <xf numFmtId="3" fontId="9" fillId="0" borderId="1" xfId="1" applyNumberFormat="1" applyBorder="1" applyAlignment="1">
      <alignment wrapText="1"/>
    </xf>
    <xf numFmtId="0" fontId="1" fillId="0" borderId="1" xfId="0" applyFont="1" applyBorder="1"/>
    <xf numFmtId="3" fontId="0" fillId="0" borderId="1" xfId="0" applyNumberFormat="1" applyFont="1" applyFill="1" applyBorder="1" applyAlignment="1" applyProtection="1">
      <alignment horizontal="center"/>
      <protection locked="0"/>
    </xf>
    <xf numFmtId="4" fontId="0" fillId="0" borderId="1" xfId="0" applyNumberFormat="1" applyFont="1" applyFill="1" applyBorder="1" applyAlignment="1" applyProtection="1">
      <alignment horizontal="center"/>
      <protection locked="0"/>
    </xf>
    <xf numFmtId="10" fontId="0" fillId="0" borderId="1" xfId="0" applyNumberFormat="1" applyFont="1" applyFill="1" applyBorder="1" applyAlignment="1" applyProtection="1">
      <alignment horizontal="center"/>
      <protection locked="0"/>
    </xf>
    <xf numFmtId="3" fontId="1" fillId="2" borderId="1" xfId="0" applyNumberFormat="1" applyFont="1" applyFill="1" applyBorder="1" applyAlignment="1" applyProtection="1">
      <alignment horizontal="right" vertical="center" shrinkToFit="1"/>
      <protection locked="0"/>
    </xf>
    <xf numFmtId="3" fontId="1" fillId="3" borderId="1" xfId="0" applyNumberFormat="1" applyFont="1" applyFill="1" applyBorder="1" applyAlignment="1" applyProtection="1">
      <alignment horizontal="center"/>
      <protection locked="0"/>
    </xf>
    <xf numFmtId="0" fontId="1" fillId="0" borderId="0" xfId="0" applyFont="1" applyBorder="1" applyAlignment="1" applyProtection="1">
      <alignment horizontal="center"/>
    </xf>
    <xf numFmtId="0" fontId="3" fillId="0" borderId="0" xfId="0" applyFont="1" applyBorder="1" applyAlignment="1" applyProtection="1">
      <alignment horizontal="center"/>
    </xf>
    <xf numFmtId="0" fontId="6" fillId="0" borderId="0" xfId="0" applyFont="1" applyBorder="1" applyAlignment="1" applyProtection="1">
      <alignment horizontal="center"/>
    </xf>
    <xf numFmtId="0" fontId="1" fillId="2" borderId="1" xfId="0"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0" fontId="4" fillId="0" borderId="0" xfId="0" applyFont="1" applyFill="1" applyBorder="1" applyAlignment="1" applyProtection="1">
      <alignment horizontal="center" vertical="center"/>
    </xf>
    <xf numFmtId="0" fontId="0" fillId="0" borderId="0" xfId="0" applyFont="1" applyBorder="1" applyAlignment="1" applyProtection="1">
      <alignment horizontal="left" vertical="center" wrapText="1"/>
    </xf>
    <xf numFmtId="3" fontId="1" fillId="2" borderId="1" xfId="0" applyNumberFormat="1" applyFont="1" applyFill="1" applyBorder="1" applyAlignment="1" applyProtection="1">
      <alignment horizontal="center" vertical="center" wrapText="1"/>
      <protection locked="0"/>
    </xf>
    <xf numFmtId="0" fontId="0" fillId="0" borderId="0" xfId="0" applyFont="1" applyBorder="1" applyAlignment="1" applyProtection="1">
      <alignment horizontal="left" wrapText="1"/>
    </xf>
    <xf numFmtId="0" fontId="1" fillId="6" borderId="1" xfId="0" applyFont="1" applyFill="1" applyBorder="1" applyAlignment="1" applyProtection="1">
      <alignment horizontal="center" vertical="center" wrapText="1"/>
      <protection locked="0"/>
    </xf>
    <xf numFmtId="0" fontId="9" fillId="6" borderId="1" xfId="1" applyFill="1" applyBorder="1" applyAlignment="1" applyProtection="1">
      <alignment horizontal="center" vertical="center" wrapText="1"/>
      <protection locked="0"/>
    </xf>
    <xf numFmtId="0" fontId="1" fillId="2" borderId="13" xfId="0" applyFont="1" applyFill="1" applyBorder="1" applyAlignment="1" applyProtection="1">
      <alignment horizontal="left" vertical="center" wrapText="1"/>
      <protection locked="0"/>
    </xf>
    <xf numFmtId="0" fontId="10" fillId="0" borderId="0" xfId="0" applyFont="1" applyBorder="1" applyAlignment="1">
      <alignment wrapText="1"/>
    </xf>
    <xf numFmtId="0" fontId="11" fillId="0" borderId="0" xfId="0" applyFont="1" applyBorder="1" applyAlignment="1">
      <alignment wrapText="1"/>
    </xf>
    <xf numFmtId="0" fontId="7" fillId="2" borderId="2" xfId="0" applyFont="1" applyFill="1" applyBorder="1" applyAlignment="1">
      <alignment horizontal="center"/>
    </xf>
    <xf numFmtId="0" fontId="1" fillId="0" borderId="0" xfId="0" applyFont="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 xfId="0" applyFont="1" applyBorder="1" applyAlignment="1">
      <alignment wrapText="1"/>
    </xf>
    <xf numFmtId="0" fontId="1" fillId="0" borderId="2" xfId="0" applyFont="1" applyBorder="1" applyAlignment="1" applyProtection="1">
      <alignment horizontal="center"/>
    </xf>
    <xf numFmtId="0" fontId="0" fillId="0" borderId="0" xfId="0" applyFont="1" applyBorder="1"/>
    <xf numFmtId="0" fontId="12" fillId="0" borderId="0" xfId="0" applyFont="1" applyBorder="1" applyAlignment="1" applyProtection="1">
      <alignment horizontal="left" wrapText="1"/>
      <protection locked="0"/>
    </xf>
    <xf numFmtId="0" fontId="13" fillId="0" borderId="1" xfId="0" applyFont="1" applyFill="1" applyBorder="1" applyAlignment="1">
      <alignment horizontal="left" vertical="top"/>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9" xfId="0" applyFont="1" applyFill="1" applyBorder="1" applyAlignment="1">
      <alignment horizontal="left" vertical="top" wrapText="1"/>
    </xf>
    <xf numFmtId="0" fontId="14" fillId="0" borderId="2" xfId="0" applyFont="1" applyBorder="1" applyAlignment="1" applyProtection="1">
      <alignment horizontal="center"/>
    </xf>
    <xf numFmtId="0" fontId="1" fillId="0" borderId="0" xfId="0" applyFont="1" applyBorder="1" applyAlignment="1" applyProtection="1">
      <alignment horizontal="left"/>
    </xf>
    <xf numFmtId="0" fontId="0" fillId="0" borderId="0" xfId="0" applyFont="1" applyBorder="1" applyAlignment="1" applyProtection="1">
      <alignment horizontal="left"/>
    </xf>
    <xf numFmtId="49" fontId="0" fillId="0" borderId="0" xfId="0" applyNumberFormat="1" applyFont="1" applyBorder="1" applyAlignment="1" applyProtection="1">
      <alignment horizontal="left" indent="1"/>
    </xf>
    <xf numFmtId="0" fontId="0" fillId="0" borderId="1" xfId="0" applyFont="1" applyBorder="1" applyAlignment="1" applyProtection="1">
      <alignment horizontal="left" indent="1"/>
    </xf>
    <xf numFmtId="0" fontId="1" fillId="0" borderId="0" xfId="0" applyFont="1" applyBorder="1" applyAlignment="1" applyProtection="1">
      <alignment vertical="center" wrapText="1"/>
    </xf>
    <xf numFmtId="0" fontId="10" fillId="0" borderId="1" xfId="0" applyFont="1" applyBorder="1" applyAlignment="1" applyProtection="1">
      <alignment wrapText="1"/>
    </xf>
    <xf numFmtId="0" fontId="0" fillId="0" borderId="1" xfId="0" applyFont="1" applyBorder="1" applyAlignment="1" applyProtection="1">
      <alignment vertical="center" wrapText="1"/>
    </xf>
    <xf numFmtId="0" fontId="1" fillId="0" borderId="0" xfId="0" applyFont="1" applyBorder="1" applyAlignment="1" applyProtection="1"/>
    <xf numFmtId="0" fontId="0" fillId="0" borderId="1" xfId="0" applyFont="1" applyBorder="1" applyAlignment="1" applyProtection="1">
      <alignment horizontal="center" vertical="center" wrapText="1"/>
    </xf>
    <xf numFmtId="0" fontId="0" fillId="0" borderId="1" xfId="0" applyFont="1" applyBorder="1" applyAlignment="1" applyProtection="1">
      <alignment horizontal="left" vertical="center"/>
    </xf>
    <xf numFmtId="0" fontId="0" fillId="0" borderId="0" xfId="0" applyBorder="1" applyProtection="1"/>
    <xf numFmtId="0" fontId="12" fillId="0" borderId="0" xfId="0" applyFont="1" applyBorder="1" applyAlignment="1">
      <alignment horizontal="right"/>
    </xf>
    <xf numFmtId="0" fontId="0" fillId="2" borderId="1" xfId="0" applyFill="1" applyBorder="1" applyProtection="1"/>
    <xf numFmtId="0" fontId="0" fillId="0" borderId="1" xfId="0" applyFont="1" applyBorder="1" applyAlignment="1" applyProtection="1">
      <alignment horizontal="center"/>
    </xf>
    <xf numFmtId="2" fontId="1" fillId="2" borderId="1" xfId="0" applyNumberFormat="1" applyFont="1" applyFill="1" applyBorder="1" applyAlignment="1" applyProtection="1">
      <alignment horizontal="center" vertical="center" shrinkToFit="1"/>
      <protection locked="0"/>
    </xf>
    <xf numFmtId="49" fontId="0" fillId="0" borderId="1" xfId="0" applyNumberFormat="1" applyFont="1" applyBorder="1" applyAlignment="1" applyProtection="1">
      <alignment horizontal="left" vertical="center"/>
    </xf>
    <xf numFmtId="0" fontId="0" fillId="0" borderId="1" xfId="0" applyBorder="1" applyAlignment="1" applyProtection="1">
      <alignment horizontal="left"/>
    </xf>
    <xf numFmtId="0" fontId="0" fillId="0" borderId="1" xfId="0" applyFont="1" applyBorder="1" applyAlignment="1" applyProtection="1">
      <alignment horizontal="center" vertical="center"/>
    </xf>
    <xf numFmtId="3" fontId="1" fillId="3" borderId="1" xfId="0" applyNumberFormat="1" applyFont="1" applyFill="1" applyBorder="1" applyAlignment="1" applyProtection="1">
      <alignment horizontal="center" shrinkToFit="1"/>
    </xf>
    <xf numFmtId="3" fontId="1" fillId="2" borderId="1" xfId="0" applyNumberFormat="1" applyFont="1" applyFill="1" applyBorder="1" applyAlignment="1" applyProtection="1">
      <alignment horizontal="center" shrinkToFit="1"/>
      <protection locked="0"/>
    </xf>
    <xf numFmtId="0" fontId="0" fillId="0" borderId="0" xfId="0" applyBorder="1" applyAlignment="1" applyProtection="1">
      <alignment horizontal="left"/>
    </xf>
    <xf numFmtId="0" fontId="0" fillId="0" borderId="1" xfId="0" applyFont="1" applyBorder="1" applyAlignment="1" applyProtection="1">
      <alignment wrapText="1"/>
    </xf>
    <xf numFmtId="0" fontId="0" fillId="0" borderId="1" xfId="0" applyFont="1" applyBorder="1" applyProtection="1"/>
    <xf numFmtId="0" fontId="0" fillId="0" borderId="0" xfId="0" applyFont="1" applyBorder="1" applyAlignment="1" applyProtection="1">
      <alignment vertical="center" wrapText="1"/>
    </xf>
    <xf numFmtId="0" fontId="1" fillId="0" borderId="0" xfId="0" applyFont="1" applyBorder="1" applyAlignment="1" applyProtection="1">
      <alignment wrapText="1"/>
    </xf>
    <xf numFmtId="0" fontId="0" fillId="0" borderId="1" xfId="0" applyFont="1" applyFill="1" applyBorder="1" applyAlignment="1" applyProtection="1">
      <alignment vertical="center"/>
    </xf>
    <xf numFmtId="0" fontId="0" fillId="0" borderId="1" xfId="0" applyBorder="1" applyAlignment="1" applyProtection="1"/>
    <xf numFmtId="0" fontId="0" fillId="0" borderId="1" xfId="0" applyFont="1" applyBorder="1" applyAlignment="1" applyProtection="1">
      <alignment horizontal="left" vertical="center" wrapText="1"/>
    </xf>
    <xf numFmtId="2" fontId="1" fillId="0" borderId="1" xfId="0" applyNumberFormat="1" applyFont="1" applyFill="1" applyBorder="1" applyAlignment="1" applyProtection="1">
      <alignment horizontal="right" vertical="center" shrinkToFit="1"/>
      <protection locked="0"/>
    </xf>
    <xf numFmtId="0" fontId="12" fillId="0" borderId="15" xfId="0" applyFont="1" applyBorder="1" applyAlignment="1">
      <alignment horizontal="left" wrapText="1"/>
    </xf>
    <xf numFmtId="0" fontId="12" fillId="0" borderId="16" xfId="0" applyFont="1" applyBorder="1" applyAlignment="1">
      <alignment horizontal="left" wrapText="1"/>
    </xf>
    <xf numFmtId="0" fontId="12" fillId="0" borderId="17" xfId="0" applyFont="1" applyBorder="1" applyAlignment="1">
      <alignment horizontal="left" wrapText="1"/>
    </xf>
    <xf numFmtId="3" fontId="12" fillId="0" borderId="3" xfId="0" applyNumberFormat="1" applyFont="1" applyFill="1" applyBorder="1" applyAlignment="1">
      <alignment horizontal="center"/>
    </xf>
    <xf numFmtId="4" fontId="12" fillId="0" borderId="3" xfId="0" applyNumberFormat="1" applyFont="1" applyFill="1" applyBorder="1" applyAlignment="1">
      <alignment horizontal="center"/>
    </xf>
    <xf numFmtId="3" fontId="12" fillId="0" borderId="3" xfId="0" applyNumberFormat="1" applyFont="1" applyBorder="1" applyAlignment="1">
      <alignment horizontal="center"/>
    </xf>
    <xf numFmtId="0" fontId="14" fillId="0" borderId="2" xfId="0" applyFont="1" applyBorder="1" applyAlignment="1">
      <alignment horizontal="center"/>
    </xf>
    <xf numFmtId="0" fontId="14" fillId="0" borderId="1" xfId="0" applyFont="1" applyBorder="1" applyAlignment="1">
      <alignment horizontal="center" vertical="center" wrapText="1"/>
    </xf>
    <xf numFmtId="3" fontId="14" fillId="3" borderId="1" xfId="0" applyNumberFormat="1" applyFont="1" applyFill="1" applyBorder="1" applyAlignment="1">
      <alignment horizontal="center" vertical="center"/>
    </xf>
    <xf numFmtId="4" fontId="14" fillId="3" borderId="1" xfId="0" applyNumberFormat="1" applyFont="1" applyFill="1" applyBorder="1" applyAlignment="1">
      <alignment horizontal="center" vertical="center"/>
    </xf>
    <xf numFmtId="0" fontId="13" fillId="0" borderId="1" xfId="0" applyFont="1" applyBorder="1"/>
    <xf numFmtId="0" fontId="12" fillId="0" borderId="1" xfId="0" applyFont="1" applyBorder="1" applyAlignment="1">
      <alignment horizontal="center" wrapText="1"/>
    </xf>
    <xf numFmtId="0" fontId="14" fillId="0" borderId="0" xfId="0" applyFont="1" applyBorder="1"/>
    <xf numFmtId="0" fontId="12" fillId="0" borderId="1" xfId="0" applyFont="1" applyBorder="1"/>
    <xf numFmtId="0" fontId="12" fillId="0" borderId="1" xfId="0" applyFont="1" applyBorder="1" applyAlignment="1">
      <alignment horizontal="center"/>
    </xf>
    <xf numFmtId="0" fontId="16" fillId="3" borderId="0" xfId="0" applyFont="1" applyFill="1" applyBorder="1" applyAlignment="1" applyProtection="1">
      <alignment wrapText="1"/>
    </xf>
    <xf numFmtId="0" fontId="1" fillId="0" borderId="0" xfId="0" applyFont="1" applyFill="1" applyBorder="1" applyAlignment="1" applyProtection="1">
      <alignment horizontal="left" wrapText="1"/>
    </xf>
    <xf numFmtId="0" fontId="10" fillId="0" borderId="3" xfId="0" applyFont="1" applyFill="1" applyBorder="1" applyAlignment="1" applyProtection="1">
      <alignment horizontal="left" vertical="top" wrapText="1"/>
    </xf>
    <xf numFmtId="0" fontId="10" fillId="0" borderId="4" xfId="0" applyFont="1" applyFill="1" applyBorder="1" applyAlignment="1" applyProtection="1">
      <alignment horizontal="left" vertical="top" wrapText="1"/>
    </xf>
    <xf numFmtId="0" fontId="10" fillId="0" borderId="9" xfId="0" applyFont="1" applyFill="1" applyBorder="1" applyAlignment="1" applyProtection="1">
      <alignment horizontal="left" vertical="top" wrapText="1"/>
    </xf>
    <xf numFmtId="0" fontId="2" fillId="3" borderId="0" xfId="0" applyFont="1" applyFill="1" applyBorder="1" applyAlignment="1" applyProtection="1">
      <alignment wrapText="1"/>
    </xf>
    <xf numFmtId="0" fontId="10" fillId="0" borderId="1" xfId="0" applyFont="1" applyFill="1" applyBorder="1" applyAlignment="1" applyProtection="1">
      <alignment horizontal="left" vertical="top"/>
    </xf>
    <xf numFmtId="0" fontId="4" fillId="3" borderId="0" xfId="0" applyFont="1" applyFill="1" applyBorder="1" applyAlignment="1" applyProtection="1">
      <alignment vertical="top" wrapText="1"/>
    </xf>
    <xf numFmtId="0" fontId="2" fillId="3" borderId="0" xfId="0" applyFont="1" applyFill="1" applyBorder="1" applyAlignment="1" applyProtection="1">
      <alignment vertical="top" wrapText="1"/>
    </xf>
    <xf numFmtId="0" fontId="0" fillId="0" borderId="0" xfId="0" applyFont="1" applyBorder="1" applyAlignment="1">
      <alignment horizontal="left"/>
    </xf>
    <xf numFmtId="0" fontId="0" fillId="0" borderId="1" xfId="0" applyFont="1" applyBorder="1" applyAlignment="1" applyProtection="1">
      <alignment horizontal="right"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9" xfId="0" applyFont="1" applyBorder="1" applyAlignment="1">
      <alignment horizontal="left" vertical="center" wrapText="1"/>
    </xf>
    <xf numFmtId="4" fontId="1" fillId="2" borderId="1" xfId="0" applyNumberFormat="1" applyFont="1" applyFill="1" applyBorder="1" applyAlignment="1" applyProtection="1">
      <alignment horizontal="right" vertical="center" shrinkToFit="1"/>
    </xf>
    <xf numFmtId="10" fontId="1" fillId="3" borderId="1" xfId="0" applyNumberFormat="1" applyFont="1" applyFill="1" applyBorder="1" applyAlignment="1" applyProtection="1">
      <alignment horizontal="right" vertical="center" shrinkToFit="1"/>
    </xf>
    <xf numFmtId="0" fontId="0" fillId="0" borderId="1" xfId="0" applyFont="1" applyBorder="1" applyAlignment="1">
      <alignment vertical="center" wrapText="1"/>
    </xf>
    <xf numFmtId="3" fontId="0" fillId="0" borderId="1" xfId="0" applyNumberFormat="1" applyFont="1" applyBorder="1"/>
    <xf numFmtId="0" fontId="1" fillId="0" borderId="1" xfId="0" applyFont="1" applyBorder="1" applyAlignment="1">
      <alignment horizontal="right" vertical="center" wrapText="1"/>
    </xf>
    <xf numFmtId="3" fontId="1" fillId="3" borderId="1" xfId="0" applyNumberFormat="1" applyFont="1" applyFill="1" applyBorder="1" applyAlignment="1">
      <alignment horizontal="center"/>
    </xf>
    <xf numFmtId="0" fontId="1" fillId="3" borderId="1" xfId="0" applyFont="1" applyFill="1" applyBorder="1" applyAlignment="1">
      <alignment horizontal="center" vertical="center" wrapText="1"/>
    </xf>
    <xf numFmtId="0" fontId="15" fillId="3" borderId="0" xfId="0" applyFont="1" applyFill="1" applyBorder="1" applyAlignment="1" applyProtection="1">
      <alignment vertical="top" wrapText="1"/>
    </xf>
    <xf numFmtId="4" fontId="3" fillId="2" borderId="1" xfId="0" applyNumberFormat="1" applyFont="1" applyFill="1" applyBorder="1" applyAlignment="1" applyProtection="1">
      <alignment horizontal="right" vertical="center" shrinkToFit="1"/>
      <protection locked="0"/>
    </xf>
    <xf numFmtId="10" fontId="3" fillId="3" borderId="1" xfId="0" applyNumberFormat="1" applyFont="1" applyFill="1" applyBorder="1" applyAlignment="1" applyProtection="1">
      <alignment horizontal="right" vertical="center" shrinkToFit="1"/>
    </xf>
    <xf numFmtId="0" fontId="1" fillId="0" borderId="0" xfId="0" applyFont="1" applyBorder="1" applyAlignment="1" applyProtection="1">
      <alignment horizontal="center" vertical="center" wrapText="1"/>
    </xf>
    <xf numFmtId="0" fontId="1" fillId="4" borderId="1" xfId="0" applyFont="1" applyFill="1" applyBorder="1" applyAlignment="1" applyProtection="1">
      <alignment horizontal="center" vertical="center" shrinkToFit="1"/>
      <protection locked="0"/>
    </xf>
    <xf numFmtId="0" fontId="0" fillId="4" borderId="1" xfId="0" applyFont="1" applyFill="1" applyBorder="1" applyAlignment="1">
      <alignment horizontal="center" vertical="center" wrapText="1"/>
    </xf>
    <xf numFmtId="0" fontId="1" fillId="0" borderId="1" xfId="0" applyFont="1" applyBorder="1" applyAlignment="1">
      <alignment horizontal="center" wrapText="1"/>
    </xf>
    <xf numFmtId="0" fontId="10" fillId="3" borderId="0" xfId="0" applyFont="1" applyFill="1" applyBorder="1" applyAlignment="1">
      <alignment horizontal="left" wrapText="1"/>
    </xf>
    <xf numFmtId="0" fontId="1" fillId="0" borderId="1" xfId="0" applyFont="1" applyFill="1" applyBorder="1" applyAlignment="1">
      <alignment horizontal="center" vertical="center" wrapText="1"/>
    </xf>
    <xf numFmtId="0" fontId="0" fillId="0" borderId="1" xfId="0" applyFont="1" applyBorder="1" applyAlignment="1">
      <alignment horizontal="left" wrapText="1"/>
    </xf>
    <xf numFmtId="0" fontId="10" fillId="0" borderId="0" xfId="0" applyFont="1" applyBorder="1" applyAlignment="1">
      <alignment horizontal="left" wrapText="1"/>
    </xf>
    <xf numFmtId="0" fontId="0" fillId="0" borderId="1" xfId="0" applyBorder="1" applyAlignment="1">
      <alignment horizontal="left"/>
    </xf>
    <xf numFmtId="0" fontId="15" fillId="3" borderId="0" xfId="0" applyFont="1" applyFill="1" applyBorder="1" applyAlignment="1" applyProtection="1">
      <alignment horizontal="left" wrapText="1"/>
    </xf>
    <xf numFmtId="0" fontId="0" fillId="0" borderId="1" xfId="0" applyFont="1" applyBorder="1" applyAlignment="1">
      <alignment horizontal="left"/>
    </xf>
    <xf numFmtId="0" fontId="0" fillId="0" borderId="0" xfId="0" applyFont="1" applyFill="1" applyBorder="1" applyAlignment="1" applyProtection="1">
      <alignment horizontal="left"/>
    </xf>
    <xf numFmtId="0" fontId="0" fillId="0" borderId="1" xfId="0" applyBorder="1" applyAlignment="1" applyProtection="1">
      <alignment horizontal="center" vertical="center"/>
    </xf>
    <xf numFmtId="0" fontId="0" fillId="0" borderId="1" xfId="0" applyFont="1" applyBorder="1" applyAlignment="1" applyProtection="1">
      <alignment horizontal="left"/>
    </xf>
    <xf numFmtId="2" fontId="1" fillId="5" borderId="1" xfId="0" applyNumberFormat="1" applyFont="1" applyFill="1" applyBorder="1" applyAlignment="1" applyProtection="1">
      <alignment horizontal="right" vertical="center" shrinkToFit="1"/>
      <protection locked="0"/>
    </xf>
    <xf numFmtId="0" fontId="10" fillId="0" borderId="1" xfId="0" applyFont="1" applyBorder="1" applyAlignment="1"/>
    <xf numFmtId="0" fontId="0" fillId="0" borderId="0" xfId="0" applyFont="1" applyBorder="1" applyAlignment="1" applyProtection="1">
      <alignment wrapText="1"/>
    </xf>
    <xf numFmtId="0" fontId="10" fillId="0" borderId="3" xfId="0" applyFont="1" applyBorder="1" applyAlignment="1" applyProtection="1">
      <alignment horizontal="left" vertical="top" wrapText="1"/>
    </xf>
    <xf numFmtId="0" fontId="10" fillId="0" borderId="4" xfId="0" applyFont="1" applyBorder="1" applyAlignment="1" applyProtection="1">
      <alignment horizontal="left" vertical="top" wrapText="1"/>
    </xf>
    <xf numFmtId="0" fontId="10" fillId="0" borderId="9" xfId="0" applyFont="1" applyBorder="1" applyAlignment="1" applyProtection="1">
      <alignment horizontal="left" vertical="top" wrapText="1"/>
    </xf>
    <xf numFmtId="2" fontId="0" fillId="5" borderId="1" xfId="0" applyNumberFormat="1" applyFont="1" applyFill="1" applyBorder="1" applyAlignment="1" applyProtection="1">
      <alignment horizontal="justify" vertical="center" wrapText="1" shrinkToFit="1"/>
      <protection locked="0"/>
    </xf>
    <xf numFmtId="2" fontId="0" fillId="5" borderId="1" xfId="0" applyNumberFormat="1" applyFont="1" applyFill="1" applyBorder="1" applyAlignment="1" applyProtection="1">
      <alignment horizontal="justify" vertical="center" shrinkToFit="1"/>
      <protection locked="0"/>
    </xf>
    <xf numFmtId="0" fontId="0" fillId="0" borderId="1" xfId="0" applyFont="1" applyBorder="1" applyAlignment="1" applyProtection="1">
      <alignment horizontal="left" wrapText="1"/>
    </xf>
    <xf numFmtId="2" fontId="0" fillId="5" borderId="3" xfId="0" applyNumberFormat="1" applyFont="1" applyFill="1" applyBorder="1" applyAlignment="1" applyProtection="1">
      <alignment horizontal="left" vertical="center" wrapText="1" shrinkToFit="1"/>
      <protection locked="0"/>
    </xf>
    <xf numFmtId="2" fontId="0" fillId="5" borderId="9" xfId="0" applyNumberFormat="1" applyFont="1" applyFill="1" applyBorder="1" applyAlignment="1" applyProtection="1">
      <alignment horizontal="left" vertical="center" shrinkToFit="1"/>
      <protection locked="0"/>
    </xf>
    <xf numFmtId="0" fontId="0" fillId="0" borderId="1" xfId="2" applyFont="1" applyFill="1" applyBorder="1" applyAlignment="1" applyProtection="1">
      <alignment horizontal="left" vertical="center" wrapText="1"/>
    </xf>
    <xf numFmtId="0" fontId="1" fillId="0" borderId="2" xfId="0" applyFont="1" applyBorder="1" applyAlignment="1">
      <alignment horizontal="center"/>
    </xf>
    <xf numFmtId="0" fontId="0" fillId="0" borderId="1" xfId="2" applyFont="1" applyBorder="1" applyAlignment="1" applyProtection="1">
      <alignment horizontal="center"/>
    </xf>
    <xf numFmtId="0" fontId="0" fillId="0" borderId="1" xfId="2" applyFont="1" applyBorder="1" applyAlignment="1" applyProtection="1">
      <alignment wrapText="1"/>
    </xf>
    <xf numFmtId="0" fontId="0" fillId="0" borderId="1" xfId="2" applyFont="1" applyFill="1" applyBorder="1" applyAlignment="1" applyProtection="1">
      <alignment horizontal="left" wrapText="1"/>
    </xf>
    <xf numFmtId="0" fontId="1" fillId="0" borderId="0" xfId="2" applyFont="1" applyBorder="1" applyAlignment="1" applyProtection="1">
      <alignment horizontal="left" wrapText="1"/>
    </xf>
    <xf numFmtId="0" fontId="2" fillId="3" borderId="0" xfId="0" applyFont="1" applyFill="1" applyBorder="1" applyAlignment="1">
      <alignment horizontal="left" vertical="top" wrapText="1"/>
    </xf>
    <xf numFmtId="0" fontId="10" fillId="0" borderId="1" xfId="2" applyFont="1" applyBorder="1" applyAlignment="1" applyProtection="1">
      <alignment horizontal="left" wrapText="1"/>
    </xf>
    <xf numFmtId="0" fontId="15" fillId="3" borderId="0" xfId="0" applyFont="1" applyFill="1" applyBorder="1" applyAlignment="1" applyProtection="1">
      <alignment horizontal="left" vertical="top" wrapText="1" indent="1"/>
    </xf>
    <xf numFmtId="0" fontId="0" fillId="0" borderId="0" xfId="0" applyFont="1" applyBorder="1" applyAlignment="1">
      <alignment vertical="top" wrapText="1"/>
    </xf>
    <xf numFmtId="0" fontId="0" fillId="0" borderId="0" xfId="0" applyBorder="1" applyAlignment="1"/>
    <xf numFmtId="3" fontId="1" fillId="0" borderId="1" xfId="0" applyNumberFormat="1" applyFont="1" applyFill="1" applyBorder="1" applyAlignment="1" applyProtection="1">
      <alignment horizontal="center" vertical="center" shrinkToFit="1"/>
    </xf>
    <xf numFmtId="0" fontId="0" fillId="0" borderId="3" xfId="0" applyBorder="1"/>
    <xf numFmtId="0" fontId="10" fillId="0" borderId="3" xfId="0" applyFont="1" applyBorder="1" applyAlignment="1">
      <alignment vertical="top" wrapText="1"/>
    </xf>
    <xf numFmtId="0" fontId="10" fillId="0" borderId="4" xfId="0" applyFont="1" applyBorder="1" applyAlignment="1">
      <alignment vertical="top" wrapText="1"/>
    </xf>
    <xf numFmtId="0" fontId="10" fillId="0" borderId="9" xfId="0" applyFont="1" applyBorder="1" applyAlignment="1">
      <alignment vertical="top" wrapText="1"/>
    </xf>
    <xf numFmtId="0" fontId="0" fillId="0" borderId="0" xfId="0" applyFont="1" applyBorder="1" applyAlignment="1">
      <alignment wrapText="1"/>
    </xf>
    <xf numFmtId="0" fontId="10" fillId="0" borderId="1" xfId="0" applyFont="1" applyBorder="1" applyAlignment="1">
      <alignment horizontal="left"/>
    </xf>
    <xf numFmtId="0" fontId="15" fillId="3" borderId="0" xfId="0" applyFont="1" applyFill="1" applyBorder="1" applyAlignment="1">
      <alignment wrapText="1"/>
    </xf>
    <xf numFmtId="3" fontId="10" fillId="0" borderId="1" xfId="0" applyNumberFormat="1" applyFont="1" applyBorder="1" applyAlignment="1"/>
    <xf numFmtId="3" fontId="1" fillId="3" borderId="1" xfId="0" applyNumberFormat="1" applyFont="1" applyFill="1" applyBorder="1" applyAlignment="1" applyProtection="1">
      <alignment horizontal="center" vertical="center" shrinkToFit="1"/>
      <protection locked="0"/>
    </xf>
    <xf numFmtId="3" fontId="1" fillId="2" borderId="1" xfId="0" applyNumberFormat="1" applyFont="1" applyFill="1" applyBorder="1" applyAlignment="1" applyProtection="1">
      <alignment horizontal="center" vertical="center" shrinkToFit="1"/>
      <protection locked="0"/>
    </xf>
    <xf numFmtId="0" fontId="1" fillId="0" borderId="1" xfId="0" applyFont="1" applyBorder="1" applyAlignment="1">
      <alignment wrapText="1"/>
    </xf>
    <xf numFmtId="0" fontId="0" fillId="0" borderId="1" xfId="0" applyBorder="1" applyAlignment="1">
      <alignment wrapText="1"/>
    </xf>
    <xf numFmtId="0" fontId="0" fillId="0" borderId="3" xfId="0" applyFont="1" applyBorder="1" applyAlignment="1">
      <alignmen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1" fillId="0" borderId="1" xfId="0" applyFont="1" applyBorder="1" applyAlignment="1">
      <alignment vertical="center"/>
    </xf>
    <xf numFmtId="0" fontId="0" fillId="0" borderId="3" xfId="0" applyFont="1" applyBorder="1" applyAlignment="1">
      <alignment vertical="center" wrapText="1"/>
    </xf>
    <xf numFmtId="0" fontId="0" fillId="0" borderId="4" xfId="0" applyFont="1" applyBorder="1" applyAlignment="1">
      <alignment vertical="center" wrapText="1"/>
    </xf>
    <xf numFmtId="0" fontId="0" fillId="0" borderId="9" xfId="0" applyFont="1" applyBorder="1" applyAlignment="1">
      <alignment vertical="center" wrapText="1"/>
    </xf>
    <xf numFmtId="0" fontId="10" fillId="0" borderId="1" xfId="0" applyFon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 xfId="0" applyFont="1" applyBorder="1" applyAlignment="1">
      <alignment horizontal="right"/>
    </xf>
    <xf numFmtId="0" fontId="1" fillId="0" borderId="1" xfId="0" applyFont="1" applyFill="1" applyBorder="1" applyAlignment="1">
      <alignment horizontal="right"/>
    </xf>
    <xf numFmtId="0" fontId="10" fillId="0" borderId="3" xfId="0" applyFont="1" applyBorder="1" applyAlignment="1">
      <alignment wrapText="1"/>
    </xf>
    <xf numFmtId="0" fontId="10" fillId="0" borderId="4" xfId="0" applyFont="1" applyBorder="1" applyAlignment="1">
      <alignment wrapText="1"/>
    </xf>
    <xf numFmtId="0" fontId="10" fillId="0" borderId="9" xfId="0" applyFont="1" applyBorder="1" applyAlignment="1">
      <alignment wrapText="1"/>
    </xf>
    <xf numFmtId="0" fontId="0" fillId="0" borderId="1" xfId="0" applyFont="1" applyBorder="1" applyAlignment="1">
      <alignment horizontal="left" indent="1"/>
    </xf>
    <xf numFmtId="0" fontId="15" fillId="3" borderId="0" xfId="0" applyFont="1" applyFill="1" applyBorder="1" applyAlignment="1" applyProtection="1">
      <alignment horizontal="left" vertical="center" wrapText="1" indent="1"/>
    </xf>
    <xf numFmtId="0" fontId="10" fillId="0" borderId="3" xfId="0" applyFont="1" applyBorder="1" applyAlignment="1">
      <alignment horizontal="left" wrapText="1"/>
    </xf>
    <xf numFmtId="0" fontId="10" fillId="0" borderId="4" xfId="0" applyFont="1" applyBorder="1" applyAlignment="1">
      <alignment horizontal="left" wrapText="1"/>
    </xf>
    <xf numFmtId="0" fontId="10" fillId="0" borderId="9" xfId="0" applyFont="1" applyBorder="1" applyAlignment="1">
      <alignment horizontal="left" wrapText="1"/>
    </xf>
    <xf numFmtId="0" fontId="0" fillId="0" borderId="1" xfId="0" applyFont="1" applyBorder="1" applyAlignment="1">
      <alignment horizontal="left" wrapText="1" indent="1"/>
    </xf>
    <xf numFmtId="0" fontId="0" fillId="0" borderId="0" xfId="0" applyFont="1" applyBorder="1" applyAlignment="1">
      <alignment horizontal="left" wrapText="1"/>
    </xf>
    <xf numFmtId="0" fontId="36" fillId="0" borderId="2" xfId="0" applyFont="1" applyBorder="1" applyAlignment="1">
      <alignment horizontal="center"/>
    </xf>
    <xf numFmtId="0" fontId="28" fillId="0" borderId="0" xfId="0" applyFont="1" applyBorder="1" applyAlignment="1">
      <alignment horizontal="right" wrapText="1"/>
    </xf>
    <xf numFmtId="0" fontId="14" fillId="0" borderId="51" xfId="0" applyFont="1" applyBorder="1" applyAlignment="1">
      <alignment horizontal="center"/>
    </xf>
    <xf numFmtId="0" fontId="13" fillId="0" borderId="3" xfId="0" applyFont="1" applyBorder="1"/>
    <xf numFmtId="0" fontId="13" fillId="0" borderId="4" xfId="0" applyFont="1" applyBorder="1"/>
    <xf numFmtId="0" fontId="13" fillId="0" borderId="9" xfId="0" applyFont="1" applyBorder="1"/>
  </cellXfs>
  <cellStyles count="3">
    <cellStyle name="Lien hypertexte" xfId="1" builtinId="8"/>
    <cellStyle name="Normal" xfId="0" builtinId="0"/>
    <cellStyle name="Normal_Numérisation et activités photo"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99999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99CC00"/>
      <rgbColor rgb="00FFCC00"/>
      <rgbColor rgb="00FF9900"/>
      <rgbColor rgb="00FF6600"/>
      <rgbColor rgb="00666666"/>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rchives@oise.fr" TargetMode="External"/><Relationship Id="rId2" Type="http://schemas.openxmlformats.org/officeDocument/2006/relationships/hyperlink" Target="mailto:camille.duclert@culture.gouv.fr" TargetMode="External"/><Relationship Id="rId1" Type="http://schemas.openxmlformats.org/officeDocument/2006/relationships/hyperlink" Target="mailto:emmanuel.penicaut@culture.gouv.fr"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archives.oise.fr/scripturae/" TargetMode="External"/><Relationship Id="rId1" Type="http://schemas.openxmlformats.org/officeDocument/2006/relationships/hyperlink" Target="http://www.archives.oise.fr/" TargetMode="External"/></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amille.duclert@culture.gouv.fr" TargetMode="External"/><Relationship Id="rId1" Type="http://schemas.openxmlformats.org/officeDocument/2006/relationships/hyperlink" Target="mailto:emmanuel.penicaut@culture.gouv.f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SheetLayoutView="100" workbookViewId="0">
      <pane ySplit="19" topLeftCell="A20" activePane="bottomLeft" state="frozen"/>
      <selection pane="bottomLeft" activeCell="H31" sqref="H31"/>
    </sheetView>
  </sheetViews>
  <sheetFormatPr baseColWidth="10" defaultColWidth="11.44140625" defaultRowHeight="13.2" x14ac:dyDescent="0.25"/>
  <cols>
    <col min="1" max="1" width="14.109375" style="1" customWidth="1"/>
    <col min="2" max="2" width="18.88671875" style="2" customWidth="1"/>
    <col min="3" max="4" width="11.44140625" style="2"/>
    <col min="5" max="5" width="17.88671875" style="2" customWidth="1"/>
    <col min="6" max="6" width="11.44140625" style="2"/>
    <col min="7" max="7" width="3.5546875" style="2" customWidth="1"/>
    <col min="8" max="16384" width="11.44140625" style="2"/>
  </cols>
  <sheetData>
    <row r="1" spans="1:9" x14ac:dyDescent="0.25">
      <c r="A1" s="541" t="s">
        <v>256</v>
      </c>
      <c r="B1" s="541"/>
      <c r="C1" s="541"/>
      <c r="D1" s="541"/>
      <c r="E1" s="541"/>
      <c r="F1" s="541"/>
    </row>
    <row r="2" spans="1:9" x14ac:dyDescent="0.25">
      <c r="A2" s="541" t="s">
        <v>257</v>
      </c>
      <c r="B2" s="541"/>
      <c r="C2" s="541"/>
      <c r="D2" s="541"/>
      <c r="E2" s="541"/>
      <c r="F2" s="541"/>
    </row>
    <row r="3" spans="1:9" x14ac:dyDescent="0.25">
      <c r="B3"/>
      <c r="C3"/>
      <c r="D3"/>
      <c r="E3"/>
      <c r="F3"/>
    </row>
    <row r="4" spans="1:9" s="4" customFormat="1" x14ac:dyDescent="0.25">
      <c r="A4" s="541" t="s">
        <v>258</v>
      </c>
      <c r="B4" s="541"/>
      <c r="C4" s="541"/>
      <c r="D4" s="541"/>
      <c r="E4" s="541"/>
      <c r="F4" s="541"/>
      <c r="G4"/>
      <c r="H4"/>
      <c r="I4"/>
    </row>
    <row r="5" spans="1:9" s="4" customFormat="1" ht="9.9" customHeight="1" x14ac:dyDescent="0.25">
      <c r="A5" s="5"/>
      <c r="B5" s="3"/>
      <c r="C5" s="3"/>
      <c r="D5" s="3"/>
      <c r="E5" s="3"/>
    </row>
    <row r="6" spans="1:9" s="4" customFormat="1" x14ac:dyDescent="0.25">
      <c r="A6" s="541" t="s">
        <v>259</v>
      </c>
      <c r="B6" s="541"/>
      <c r="C6" s="541"/>
      <c r="D6" s="541"/>
      <c r="E6" s="541"/>
      <c r="F6" s="541"/>
    </row>
    <row r="7" spans="1:9" x14ac:dyDescent="0.25">
      <c r="A7" s="541" t="s">
        <v>260</v>
      </c>
      <c r="B7" s="541" t="s">
        <v>261</v>
      </c>
      <c r="C7" s="541"/>
      <c r="D7" s="541"/>
      <c r="E7" s="541"/>
      <c r="F7" s="541"/>
    </row>
    <row r="8" spans="1:9" s="4" customFormat="1" ht="9.9" customHeight="1" x14ac:dyDescent="0.25">
      <c r="A8" s="5"/>
      <c r="B8" s="542"/>
      <c r="C8" s="542"/>
      <c r="D8" s="542"/>
      <c r="E8" s="542"/>
    </row>
    <row r="9" spans="1:9" s="4" customFormat="1" ht="12" x14ac:dyDescent="0.25">
      <c r="A9" s="542" t="s">
        <v>262</v>
      </c>
      <c r="B9" s="542"/>
      <c r="C9" s="542"/>
      <c r="D9" s="542"/>
      <c r="E9" s="542"/>
      <c r="F9" s="542"/>
    </row>
    <row r="10" spans="1:9" s="4" customFormat="1" ht="12" x14ac:dyDescent="0.25">
      <c r="A10" s="542" t="s">
        <v>263</v>
      </c>
      <c r="B10" s="542"/>
      <c r="C10" s="542"/>
      <c r="D10" s="542"/>
      <c r="E10" s="542"/>
      <c r="F10" s="542"/>
    </row>
    <row r="11" spans="1:9" s="4" customFormat="1" ht="12" x14ac:dyDescent="0.25">
      <c r="A11" s="5"/>
      <c r="B11" s="6"/>
      <c r="C11" s="6"/>
      <c r="D11" s="6"/>
      <c r="E11" s="6"/>
    </row>
    <row r="12" spans="1:9" x14ac:dyDescent="0.25">
      <c r="A12" s="545" t="s">
        <v>264</v>
      </c>
      <c r="B12" s="545" t="s">
        <v>265</v>
      </c>
      <c r="C12" s="545"/>
      <c r="D12" s="545"/>
      <c r="E12" s="545"/>
      <c r="F12" s="545"/>
    </row>
    <row r="13" spans="1:9" x14ac:dyDescent="0.25">
      <c r="A13" s="546" t="s">
        <v>266</v>
      </c>
      <c r="B13" s="546"/>
      <c r="C13" s="546"/>
      <c r="D13" s="546"/>
      <c r="E13" s="546"/>
      <c r="F13" s="546"/>
    </row>
    <row r="14" spans="1:9" x14ac:dyDescent="0.25">
      <c r="A14" s="547"/>
      <c r="B14" s="547"/>
      <c r="C14" s="547"/>
      <c r="D14" s="547"/>
      <c r="E14" s="547"/>
      <c r="F14" s="547"/>
    </row>
    <row r="15" spans="1:9" x14ac:dyDescent="0.25">
      <c r="D15" s="7"/>
    </row>
    <row r="16" spans="1:9" x14ac:dyDescent="0.25">
      <c r="A16" s="541" t="s">
        <v>267</v>
      </c>
      <c r="B16" s="541"/>
      <c r="C16" s="541"/>
      <c r="D16" s="541"/>
      <c r="E16" s="541"/>
      <c r="F16" s="541"/>
    </row>
    <row r="17" spans="1:6" x14ac:dyDescent="0.25">
      <c r="A17" s="541" t="s">
        <v>268</v>
      </c>
      <c r="B17" s="541"/>
      <c r="C17" s="541"/>
      <c r="D17" s="541"/>
      <c r="E17" s="541"/>
      <c r="F17" s="541"/>
    </row>
    <row r="18" spans="1:6" x14ac:dyDescent="0.25">
      <c r="A18"/>
      <c r="C18" s="3"/>
      <c r="D18" s="3"/>
    </row>
    <row r="19" spans="1:6" x14ac:dyDescent="0.25">
      <c r="A19" s="541" t="s">
        <v>269</v>
      </c>
      <c r="B19" s="541"/>
      <c r="C19" s="541"/>
      <c r="D19" s="541"/>
      <c r="E19" s="541"/>
      <c r="F19" s="541"/>
    </row>
    <row r="20" spans="1:6" x14ac:dyDescent="0.25">
      <c r="C20" s="8"/>
      <c r="D20" s="8"/>
    </row>
    <row r="21" spans="1:6" ht="17.399999999999999" x14ac:dyDescent="0.3">
      <c r="B21" s="543">
        <v>2013</v>
      </c>
      <c r="C21" s="543"/>
      <c r="D21" s="543"/>
      <c r="E21" s="543"/>
    </row>
    <row r="22" spans="1:6" ht="17.399999999999999" x14ac:dyDescent="0.3">
      <c r="B22" s="9"/>
      <c r="C22" s="9"/>
      <c r="D22" s="9"/>
      <c r="E22" s="9"/>
    </row>
    <row r="23" spans="1:6" x14ac:dyDescent="0.25">
      <c r="C23" s="10"/>
      <c r="D23" s="10"/>
      <c r="E23" s="10"/>
    </row>
    <row r="24" spans="1:6" ht="12.9" customHeight="1" x14ac:dyDescent="0.25">
      <c r="A24" s="11" t="s">
        <v>270</v>
      </c>
      <c r="B24" s="544" t="s">
        <v>845</v>
      </c>
      <c r="C24" s="544"/>
      <c r="D24" s="544"/>
      <c r="E24" s="544"/>
      <c r="F24" s="544"/>
    </row>
    <row r="25" spans="1:6" x14ac:dyDescent="0.25">
      <c r="C25" s="10"/>
      <c r="D25" s="10"/>
      <c r="E25" s="10"/>
    </row>
    <row r="26" spans="1:6" ht="12.9" customHeight="1" x14ac:dyDescent="0.25">
      <c r="A26" s="11" t="s">
        <v>271</v>
      </c>
      <c r="B26" s="544" t="s">
        <v>846</v>
      </c>
      <c r="C26" s="544"/>
      <c r="D26" s="544"/>
      <c r="E26" s="544"/>
      <c r="F26" s="544"/>
    </row>
    <row r="27" spans="1:6" x14ac:dyDescent="0.25">
      <c r="A27" s="12"/>
      <c r="C27" s="10"/>
      <c r="D27" s="10"/>
      <c r="E27" s="10"/>
    </row>
    <row r="28" spans="1:6" x14ac:dyDescent="0.25">
      <c r="A28" s="12"/>
      <c r="C28" s="10"/>
      <c r="D28" s="10"/>
      <c r="E28" s="10"/>
    </row>
    <row r="29" spans="1:6" x14ac:dyDescent="0.25">
      <c r="E29" s="2" t="s">
        <v>272</v>
      </c>
    </row>
    <row r="30" spans="1:6" ht="12.9" customHeight="1" x14ac:dyDescent="0.25">
      <c r="A30" s="11" t="s">
        <v>273</v>
      </c>
      <c r="C30" s="549">
        <v>825927</v>
      </c>
      <c r="D30" s="549"/>
      <c r="E30" s="3"/>
    </row>
    <row r="31" spans="1:6" x14ac:dyDescent="0.25">
      <c r="C31" s="13"/>
      <c r="D31" s="3"/>
      <c r="E31" s="3"/>
    </row>
    <row r="33" spans="1:6" ht="12.75" customHeight="1" x14ac:dyDescent="0.25">
      <c r="A33" s="550" t="s">
        <v>274</v>
      </c>
      <c r="B33" s="550"/>
      <c r="C33" s="544" t="s">
        <v>847</v>
      </c>
      <c r="D33" s="544"/>
      <c r="E33" s="544"/>
      <c r="F33" s="544"/>
    </row>
    <row r="35" spans="1:6" ht="12.75" customHeight="1" x14ac:dyDescent="0.25">
      <c r="A35" s="1" t="s">
        <v>275</v>
      </c>
      <c r="C35" s="551" t="s">
        <v>849</v>
      </c>
      <c r="D35" s="551"/>
      <c r="E35" s="551"/>
      <c r="F35" s="551"/>
    </row>
    <row r="36" spans="1:6" x14ac:dyDescent="0.25">
      <c r="C36" s="551"/>
      <c r="D36" s="551"/>
      <c r="E36" s="551"/>
      <c r="F36" s="551"/>
    </row>
    <row r="37" spans="1:6" x14ac:dyDescent="0.25">
      <c r="C37" s="551"/>
      <c r="D37" s="551"/>
      <c r="E37" s="551"/>
      <c r="F37" s="551"/>
    </row>
    <row r="39" spans="1:6" x14ac:dyDescent="0.25">
      <c r="A39" s="1" t="s">
        <v>276</v>
      </c>
      <c r="C39" s="544" t="s">
        <v>848</v>
      </c>
      <c r="D39" s="544"/>
      <c r="E39" s="544"/>
      <c r="F39" s="544"/>
    </row>
    <row r="40" spans="1:6" x14ac:dyDescent="0.25">
      <c r="C40" s="544"/>
      <c r="D40" s="544"/>
      <c r="E40" s="544"/>
      <c r="F40" s="544"/>
    </row>
    <row r="41" spans="1:6" x14ac:dyDescent="0.25">
      <c r="C41" s="544"/>
      <c r="D41" s="544"/>
      <c r="E41" s="544"/>
      <c r="F41" s="544"/>
    </row>
    <row r="42" spans="1:6" x14ac:dyDescent="0.25">
      <c r="C42" s="15"/>
      <c r="D42" s="15"/>
      <c r="E42" s="15"/>
    </row>
    <row r="43" spans="1:6" s="16" customFormat="1" ht="60.75" customHeight="1" x14ac:dyDescent="0.25">
      <c r="A43" s="548" t="s">
        <v>277</v>
      </c>
      <c r="B43" s="548"/>
      <c r="C43" s="544"/>
      <c r="D43" s="544"/>
      <c r="E43" s="544"/>
      <c r="F43" s="544"/>
    </row>
    <row r="45" spans="1:6" ht="12.9" customHeight="1" x14ac:dyDescent="0.25">
      <c r="A45" s="11" t="s">
        <v>278</v>
      </c>
      <c r="C45" s="544" t="s">
        <v>850</v>
      </c>
      <c r="D45" s="544"/>
      <c r="E45" s="544"/>
      <c r="F45" s="544"/>
    </row>
    <row r="47" spans="1:6" ht="12.9" customHeight="1" x14ac:dyDescent="0.25">
      <c r="A47" s="1" t="s">
        <v>279</v>
      </c>
      <c r="C47" s="544" t="s">
        <v>851</v>
      </c>
      <c r="D47" s="544"/>
      <c r="E47" s="544"/>
      <c r="F47" s="544"/>
    </row>
    <row r="49" spans="1:7" ht="12.9" customHeight="1" x14ac:dyDescent="0.25">
      <c r="A49" s="1" t="s">
        <v>280</v>
      </c>
      <c r="C49" s="552" t="s">
        <v>852</v>
      </c>
      <c r="D49" s="551"/>
      <c r="E49" s="551"/>
      <c r="F49" s="551"/>
    </row>
    <row r="50" spans="1:7" ht="12.9" customHeight="1" x14ac:dyDescent="0.25">
      <c r="B50" s="17"/>
      <c r="C50" s="18"/>
      <c r="D50" s="18"/>
      <c r="E50" s="18"/>
      <c r="F50" s="18"/>
    </row>
    <row r="51" spans="1:7" ht="12.9" customHeight="1" x14ac:dyDescent="0.25">
      <c r="A51" s="1" t="s">
        <v>281</v>
      </c>
      <c r="C51" s="544" t="s">
        <v>853</v>
      </c>
      <c r="D51" s="544"/>
      <c r="E51" s="544"/>
      <c r="F51" s="544"/>
    </row>
    <row r="53" spans="1:7" ht="12.9" customHeight="1" x14ac:dyDescent="0.25">
      <c r="A53" s="1" t="s">
        <v>282</v>
      </c>
      <c r="C53" s="553" t="s">
        <v>960</v>
      </c>
      <c r="D53" s="553"/>
      <c r="E53" s="553"/>
      <c r="F53" s="553"/>
      <c r="G53" s="406"/>
    </row>
    <row r="54" spans="1:7" x14ac:dyDescent="0.25">
      <c r="C54" s="553"/>
      <c r="D54" s="553"/>
      <c r="E54" s="553"/>
      <c r="F54" s="553"/>
      <c r="G54" s="406"/>
    </row>
  </sheetData>
  <sheetProtection selectLockedCells="1" selectUnlockedCells="1"/>
  <mergeCells count="29">
    <mergeCell ref="C45:F45"/>
    <mergeCell ref="C47:F47"/>
    <mergeCell ref="C49:F49"/>
    <mergeCell ref="C51:F51"/>
    <mergeCell ref="C53:F54"/>
    <mergeCell ref="A43:B43"/>
    <mergeCell ref="C43:F43"/>
    <mergeCell ref="B26:F26"/>
    <mergeCell ref="C30:D30"/>
    <mergeCell ref="A33:B33"/>
    <mergeCell ref="C33:F33"/>
    <mergeCell ref="C35:F37"/>
    <mergeCell ref="C39:F41"/>
    <mergeCell ref="A17:F17"/>
    <mergeCell ref="A19:F19"/>
    <mergeCell ref="B21:E21"/>
    <mergeCell ref="B24:F24"/>
    <mergeCell ref="A12:F12"/>
    <mergeCell ref="A13:F13"/>
    <mergeCell ref="A14:F14"/>
    <mergeCell ref="A16:F16"/>
    <mergeCell ref="A7:F7"/>
    <mergeCell ref="B8:E8"/>
    <mergeCell ref="A9:F9"/>
    <mergeCell ref="A10:F10"/>
    <mergeCell ref="A1:F1"/>
    <mergeCell ref="A2:F2"/>
    <mergeCell ref="A4:F4"/>
    <mergeCell ref="A6:F6"/>
  </mergeCells>
  <hyperlinks>
    <hyperlink ref="A12" r:id="rId1"/>
    <hyperlink ref="A13" r:id="rId2"/>
    <hyperlink ref="C49" r:id="rId3"/>
  </hyperlinks>
  <printOptions horizontalCentered="1" verticalCentered="1"/>
  <pageMargins left="0.78749999999999998" right="0.78749999999999998" top="0.78749999999999998" bottom="0.78749999999999998" header="0.51180555555555551" footer="0.51180555555555551"/>
  <pageSetup paperSize="9" firstPageNumber="0" orientation="portrait"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view="pageLayout" zoomScaleNormal="100" zoomScaleSheetLayoutView="100" workbookViewId="0">
      <selection activeCell="E28" sqref="E28"/>
    </sheetView>
  </sheetViews>
  <sheetFormatPr baseColWidth="10" defaultColWidth="11.5546875" defaultRowHeight="13.2" x14ac:dyDescent="0.25"/>
  <cols>
    <col min="1" max="1" width="12.6640625" customWidth="1"/>
    <col min="2" max="3" width="7.6640625" customWidth="1"/>
    <col min="4" max="4" width="9" customWidth="1"/>
    <col min="5" max="5" width="14.109375" customWidth="1"/>
    <col min="6" max="6" width="9" customWidth="1"/>
    <col min="7" max="7" width="9.6640625" customWidth="1"/>
    <col min="8" max="10" width="5.88671875" customWidth="1"/>
    <col min="11" max="11" width="5.6640625" customWidth="1"/>
    <col min="12" max="12" width="60.5546875" customWidth="1"/>
    <col min="13" max="14" width="11.5546875" customWidth="1"/>
    <col min="15" max="16" width="6" customWidth="1"/>
    <col min="17" max="17" width="15.109375" customWidth="1"/>
    <col min="18" max="18" width="14.88671875" customWidth="1"/>
    <col min="19" max="20" width="9.44140625" customWidth="1"/>
    <col min="21" max="23" width="8" customWidth="1"/>
  </cols>
  <sheetData>
    <row r="1" spans="1:12" x14ac:dyDescent="0.25">
      <c r="A1" s="560" t="s">
        <v>619</v>
      </c>
      <c r="B1" s="560"/>
      <c r="C1" s="560"/>
      <c r="D1" s="560"/>
      <c r="E1" s="560"/>
      <c r="F1" s="560"/>
      <c r="G1" s="560"/>
      <c r="H1" s="560"/>
      <c r="I1" s="560"/>
      <c r="J1" s="560"/>
    </row>
    <row r="3" spans="1:12" x14ac:dyDescent="0.25">
      <c r="A3" s="188"/>
      <c r="B3" s="2"/>
      <c r="C3" s="2"/>
      <c r="D3" s="2"/>
      <c r="G3" s="2"/>
      <c r="L3" s="150"/>
    </row>
    <row r="4" spans="1:12" ht="29.1" customHeight="1" x14ac:dyDescent="0.25">
      <c r="A4" s="592" t="s">
        <v>620</v>
      </c>
      <c r="B4" s="592"/>
      <c r="C4" s="592"/>
      <c r="D4" s="592"/>
      <c r="E4" s="592"/>
      <c r="F4" s="592"/>
      <c r="G4" s="592"/>
      <c r="H4" s="592"/>
      <c r="I4" s="630">
        <f>E22</f>
        <v>572.34</v>
      </c>
      <c r="J4" s="630"/>
      <c r="L4" s="150"/>
    </row>
    <row r="5" spans="1:12" ht="13.35" customHeight="1" x14ac:dyDescent="0.25">
      <c r="A5" s="592" t="s">
        <v>621</v>
      </c>
      <c r="B5" s="592"/>
      <c r="C5" s="592"/>
      <c r="D5" s="592"/>
      <c r="E5" s="592"/>
      <c r="F5" s="592"/>
      <c r="G5" s="592"/>
      <c r="H5" s="592"/>
      <c r="I5" s="631">
        <f>I4/('7 Collecte'!E6+'7 Collecte'!C74)</f>
        <v>0.5472162093942895</v>
      </c>
      <c r="J5" s="631"/>
      <c r="L5" s="189" t="s">
        <v>622</v>
      </c>
    </row>
    <row r="6" spans="1:12" x14ac:dyDescent="0.25">
      <c r="L6" s="190"/>
    </row>
    <row r="7" spans="1:12" x14ac:dyDescent="0.25">
      <c r="A7" s="34" t="s">
        <v>623</v>
      </c>
      <c r="L7" s="154"/>
    </row>
    <row r="8" spans="1:12" x14ac:dyDescent="0.25">
      <c r="A8" s="191" t="s">
        <v>624</v>
      </c>
      <c r="L8" s="154"/>
    </row>
    <row r="9" spans="1:12" ht="59.7" customHeight="1" x14ac:dyDescent="0.25">
      <c r="A9" s="624" t="s">
        <v>625</v>
      </c>
      <c r="B9" s="624"/>
      <c r="C9" s="624"/>
      <c r="D9" s="624"/>
      <c r="E9" s="156" t="s">
        <v>626</v>
      </c>
      <c r="F9" s="156" t="s">
        <v>627</v>
      </c>
      <c r="G9" s="625" t="s">
        <v>628</v>
      </c>
      <c r="H9" s="625"/>
      <c r="I9" s="625" t="s">
        <v>629</v>
      </c>
      <c r="J9" s="625"/>
      <c r="L9" s="160" t="s">
        <v>630</v>
      </c>
    </row>
    <row r="10" spans="1:12" ht="13.35" customHeight="1" x14ac:dyDescent="0.25">
      <c r="A10" s="632" t="s">
        <v>631</v>
      </c>
      <c r="B10" s="632"/>
      <c r="C10" s="632"/>
      <c r="D10" s="632"/>
      <c r="E10" s="431">
        <v>0.35</v>
      </c>
      <c r="F10" s="424"/>
      <c r="G10" s="633"/>
      <c r="H10" s="633"/>
      <c r="I10" s="624"/>
      <c r="J10" s="624"/>
      <c r="L10" s="154"/>
    </row>
    <row r="11" spans="1:12" ht="13.35" customHeight="1" x14ac:dyDescent="0.25">
      <c r="A11" s="632" t="s">
        <v>632</v>
      </c>
      <c r="B11" s="632"/>
      <c r="C11" s="632"/>
      <c r="D11" s="632"/>
      <c r="E11" s="432">
        <v>124.04</v>
      </c>
      <c r="F11" s="424"/>
      <c r="G11" s="633"/>
      <c r="H11" s="633"/>
      <c r="I11" s="624">
        <v>3</v>
      </c>
      <c r="J11" s="624"/>
      <c r="L11" s="154"/>
    </row>
    <row r="12" spans="1:12" ht="13.35" customHeight="1" x14ac:dyDescent="0.25">
      <c r="A12" s="632" t="s">
        <v>633</v>
      </c>
      <c r="B12" s="632"/>
      <c r="C12" s="632"/>
      <c r="D12" s="632"/>
      <c r="E12" s="432"/>
      <c r="F12" s="424"/>
      <c r="G12" s="633"/>
      <c r="H12" s="633"/>
      <c r="I12" s="624"/>
      <c r="J12" s="624"/>
      <c r="L12" s="154"/>
    </row>
    <row r="13" spans="1:12" ht="13.35" customHeight="1" x14ac:dyDescent="0.25">
      <c r="A13" s="632" t="s">
        <v>634</v>
      </c>
      <c r="B13" s="632"/>
      <c r="C13" s="632"/>
      <c r="D13" s="632"/>
      <c r="E13" s="432">
        <v>134.47</v>
      </c>
      <c r="F13" s="424"/>
      <c r="G13" s="633"/>
      <c r="H13" s="633"/>
      <c r="I13" s="624">
        <v>22</v>
      </c>
      <c r="J13" s="624"/>
      <c r="L13" s="154"/>
    </row>
    <row r="14" spans="1:12" ht="13.35" customHeight="1" x14ac:dyDescent="0.25">
      <c r="A14" s="632" t="s">
        <v>635</v>
      </c>
      <c r="B14" s="632"/>
      <c r="C14" s="632"/>
      <c r="D14" s="632"/>
      <c r="E14" s="432">
        <v>57.7</v>
      </c>
      <c r="F14" s="424"/>
      <c r="G14" s="633"/>
      <c r="H14" s="633"/>
      <c r="I14" s="624">
        <v>32</v>
      </c>
      <c r="J14" s="624"/>
      <c r="L14" s="154"/>
    </row>
    <row r="15" spans="1:12" ht="13.35" customHeight="1" x14ac:dyDescent="0.25">
      <c r="A15" s="632" t="s">
        <v>636</v>
      </c>
      <c r="B15" s="632"/>
      <c r="C15" s="632"/>
      <c r="D15" s="632"/>
      <c r="E15" s="432">
        <v>254.66</v>
      </c>
      <c r="F15" s="424"/>
      <c r="G15" s="633"/>
      <c r="H15" s="633"/>
      <c r="I15" s="624">
        <v>4</v>
      </c>
      <c r="J15" s="624"/>
      <c r="L15" s="154"/>
    </row>
    <row r="16" spans="1:12" ht="13.35" customHeight="1" x14ac:dyDescent="0.25">
      <c r="A16" s="632" t="s">
        <v>637</v>
      </c>
      <c r="B16" s="632"/>
      <c r="C16" s="632"/>
      <c r="D16" s="632"/>
      <c r="E16" s="432"/>
      <c r="F16" s="424"/>
      <c r="G16" s="633"/>
      <c r="H16" s="633"/>
      <c r="I16" s="624"/>
      <c r="J16" s="624"/>
      <c r="L16" s="154"/>
    </row>
    <row r="17" spans="1:12" ht="13.35" customHeight="1" x14ac:dyDescent="0.25">
      <c r="A17" s="632" t="s">
        <v>638</v>
      </c>
      <c r="B17" s="632"/>
      <c r="C17" s="632"/>
      <c r="D17" s="632"/>
      <c r="E17" s="432">
        <v>1.1200000000000001</v>
      </c>
      <c r="F17" s="424"/>
      <c r="G17" s="633"/>
      <c r="H17" s="633"/>
      <c r="I17" s="624"/>
      <c r="J17" s="624"/>
      <c r="L17" s="154"/>
    </row>
    <row r="18" spans="1:12" ht="13.35" customHeight="1" x14ac:dyDescent="0.25">
      <c r="A18" s="632" t="s">
        <v>639</v>
      </c>
      <c r="B18" s="632"/>
      <c r="C18" s="632"/>
      <c r="D18" s="632"/>
      <c r="E18" s="432"/>
      <c r="F18" s="424">
        <f>22854+105305</f>
        <v>128159</v>
      </c>
      <c r="G18" s="633"/>
      <c r="H18" s="633"/>
      <c r="I18" s="624">
        <v>1</v>
      </c>
      <c r="J18" s="624"/>
      <c r="L18" s="154"/>
    </row>
    <row r="19" spans="1:12" ht="13.35" customHeight="1" x14ac:dyDescent="0.25">
      <c r="A19" s="632" t="s">
        <v>640</v>
      </c>
      <c r="B19" s="632"/>
      <c r="C19" s="632"/>
      <c r="D19" s="632"/>
      <c r="E19" s="432"/>
      <c r="F19" s="424">
        <v>1815</v>
      </c>
      <c r="G19" s="633"/>
      <c r="H19" s="633"/>
      <c r="I19" s="624">
        <v>1</v>
      </c>
      <c r="J19" s="624"/>
      <c r="L19" s="154"/>
    </row>
    <row r="20" spans="1:12" ht="13.35" customHeight="1" x14ac:dyDescent="0.25">
      <c r="A20" s="632" t="s">
        <v>641</v>
      </c>
      <c r="B20" s="632"/>
      <c r="C20" s="632"/>
      <c r="D20" s="632"/>
      <c r="E20" s="432"/>
      <c r="F20" s="424"/>
      <c r="G20" s="633"/>
      <c r="H20" s="633"/>
      <c r="I20" s="624"/>
      <c r="J20" s="624"/>
      <c r="L20" s="154"/>
    </row>
    <row r="21" spans="1:12" ht="13.35" customHeight="1" x14ac:dyDescent="0.25">
      <c r="A21" s="632" t="s">
        <v>642</v>
      </c>
      <c r="B21" s="632"/>
      <c r="C21" s="632"/>
      <c r="D21" s="632"/>
      <c r="E21" s="432"/>
      <c r="F21" s="424"/>
      <c r="G21" s="633"/>
      <c r="H21" s="633"/>
      <c r="I21" s="624"/>
      <c r="J21" s="624"/>
      <c r="L21" s="154"/>
    </row>
    <row r="22" spans="1:12" ht="13.35" customHeight="1" x14ac:dyDescent="0.25">
      <c r="A22" s="634" t="s">
        <v>398</v>
      </c>
      <c r="B22" s="634"/>
      <c r="C22" s="634"/>
      <c r="D22" s="634"/>
      <c r="E22" s="433">
        <f>SUM(E10:E21)</f>
        <v>572.34</v>
      </c>
      <c r="F22" s="434">
        <f>SUM(F10:F21)</f>
        <v>129974</v>
      </c>
      <c r="G22" s="635">
        <f>SUM(G10:G21)</f>
        <v>0</v>
      </c>
      <c r="H22" s="635">
        <f>SUM(H10:H21)</f>
        <v>0</v>
      </c>
      <c r="I22" s="636">
        <f>SUM(I10:I21)</f>
        <v>63</v>
      </c>
      <c r="J22" s="636"/>
      <c r="L22" s="154"/>
    </row>
    <row r="23" spans="1:12" x14ac:dyDescent="0.25">
      <c r="A23" s="56"/>
      <c r="B23" s="194"/>
      <c r="C23" s="194"/>
      <c r="D23" s="194"/>
      <c r="E23" s="195"/>
      <c r="F23" s="195"/>
      <c r="L23" s="154"/>
    </row>
    <row r="24" spans="1:12" ht="14.1" customHeight="1" x14ac:dyDescent="0.25"/>
    <row r="25" spans="1:12" x14ac:dyDescent="0.25">
      <c r="A25" s="7" t="s">
        <v>643</v>
      </c>
      <c r="B25" s="188"/>
      <c r="C25" s="188"/>
      <c r="D25" s="188"/>
      <c r="I25" s="638">
        <v>28199.15</v>
      </c>
      <c r="J25" s="638"/>
      <c r="L25" s="160" t="s">
        <v>644</v>
      </c>
    </row>
    <row r="26" spans="1:12" x14ac:dyDescent="0.25">
      <c r="A26" s="7" t="s">
        <v>645</v>
      </c>
      <c r="B26" s="188"/>
      <c r="C26" s="188"/>
      <c r="D26" s="188"/>
      <c r="I26" s="639">
        <f>I25/'4 Bâtiments'!H58</f>
        <v>0.88929153495084157</v>
      </c>
      <c r="J26" s="639"/>
      <c r="L26" s="196" t="s">
        <v>622</v>
      </c>
    </row>
    <row r="27" spans="1:12" x14ac:dyDescent="0.25">
      <c r="A27" s="7"/>
      <c r="B27" s="188"/>
      <c r="C27" s="188"/>
      <c r="D27" s="188"/>
      <c r="I27" s="197"/>
      <c r="L27" s="198"/>
    </row>
    <row r="28" spans="1:12" x14ac:dyDescent="0.25">
      <c r="A28" s="7"/>
      <c r="B28" s="188"/>
      <c r="C28" s="188"/>
      <c r="D28" s="188"/>
      <c r="H28" s="2"/>
      <c r="L28" s="198"/>
    </row>
    <row r="29" spans="1:12" x14ac:dyDescent="0.25">
      <c r="L29" s="198"/>
    </row>
    <row r="30" spans="1:12" ht="25.35" customHeight="1" x14ac:dyDescent="0.25">
      <c r="A30" s="640" t="s">
        <v>646</v>
      </c>
      <c r="B30" s="640"/>
      <c r="C30" s="640"/>
      <c r="D30" s="640"/>
      <c r="E30" s="640"/>
      <c r="F30" s="640"/>
      <c r="G30" s="640"/>
      <c r="H30" s="640"/>
      <c r="I30" s="641" t="s">
        <v>843</v>
      </c>
      <c r="J30" s="641"/>
      <c r="L30" s="637" t="s">
        <v>647</v>
      </c>
    </row>
    <row r="31" spans="1:12" x14ac:dyDescent="0.25">
      <c r="L31" s="637"/>
    </row>
    <row r="32" spans="1:12" x14ac:dyDescent="0.25">
      <c r="A32" s="34" t="s">
        <v>648</v>
      </c>
      <c r="L32" s="637"/>
    </row>
    <row r="33" spans="1:12" ht="49.65" customHeight="1" x14ac:dyDescent="0.25">
      <c r="A33" s="625" t="s">
        <v>649</v>
      </c>
      <c r="B33" s="625"/>
      <c r="C33" s="156" t="s">
        <v>650</v>
      </c>
      <c r="D33" s="156" t="s">
        <v>651</v>
      </c>
      <c r="E33" s="625" t="s">
        <v>652</v>
      </c>
      <c r="F33" s="625"/>
      <c r="G33" s="156" t="s">
        <v>604</v>
      </c>
      <c r="H33" s="625" t="s">
        <v>653</v>
      </c>
      <c r="I33" s="625"/>
      <c r="J33" s="625"/>
      <c r="L33" s="190"/>
    </row>
    <row r="34" spans="1:12" ht="12.9" customHeight="1" x14ac:dyDescent="0.25">
      <c r="A34" s="624"/>
      <c r="B34" s="624"/>
      <c r="C34" s="199"/>
      <c r="D34" s="54"/>
      <c r="E34" s="624"/>
      <c r="F34" s="624"/>
      <c r="G34" s="200"/>
      <c r="H34" s="642"/>
      <c r="I34" s="642"/>
      <c r="J34" s="642"/>
      <c r="L34" s="190"/>
    </row>
    <row r="35" spans="1:12" ht="12.9" customHeight="1" x14ac:dyDescent="0.25">
      <c r="A35" s="624"/>
      <c r="B35" s="624"/>
      <c r="C35" s="199"/>
      <c r="D35" s="199"/>
      <c r="E35" s="624"/>
      <c r="F35" s="624"/>
      <c r="G35" s="202"/>
      <c r="H35" s="642"/>
      <c r="I35" s="642"/>
      <c r="J35" s="642"/>
      <c r="L35" s="190"/>
    </row>
    <row r="36" spans="1:12" ht="12.9" customHeight="1" x14ac:dyDescent="0.25">
      <c r="A36" s="624"/>
      <c r="B36" s="624"/>
      <c r="C36" s="199"/>
      <c r="D36" s="199"/>
      <c r="E36" s="624"/>
      <c r="F36" s="624"/>
      <c r="G36" s="202"/>
      <c r="H36" s="642"/>
      <c r="I36" s="642"/>
      <c r="J36" s="642"/>
      <c r="L36" s="190"/>
    </row>
    <row r="37" spans="1:12" ht="12.9" customHeight="1" x14ac:dyDescent="0.25">
      <c r="A37" s="624"/>
      <c r="B37" s="624"/>
      <c r="C37" s="199"/>
      <c r="D37" s="199"/>
      <c r="E37" s="624"/>
      <c r="F37" s="624"/>
      <c r="G37" s="202"/>
      <c r="H37" s="642"/>
      <c r="I37" s="642"/>
      <c r="J37" s="642"/>
      <c r="L37" s="190"/>
    </row>
    <row r="38" spans="1:12" x14ac:dyDescent="0.25">
      <c r="A38" s="24"/>
      <c r="B38" s="187"/>
      <c r="C38" s="187"/>
      <c r="D38" s="187"/>
      <c r="E38" s="187"/>
      <c r="L38" s="190"/>
    </row>
    <row r="39" spans="1:12" x14ac:dyDescent="0.25">
      <c r="L39" s="154"/>
    </row>
    <row r="40" spans="1:12" x14ac:dyDescent="0.25">
      <c r="A40" s="7"/>
      <c r="L40" s="154"/>
    </row>
  </sheetData>
  <sheetProtection selectLockedCells="1" selectUnlockedCells="1"/>
  <mergeCells count="67">
    <mergeCell ref="A36:B36"/>
    <mergeCell ref="E36:F36"/>
    <mergeCell ref="H36:J36"/>
    <mergeCell ref="A37:B37"/>
    <mergeCell ref="E37:F37"/>
    <mergeCell ref="H37:J37"/>
    <mergeCell ref="A34:B34"/>
    <mergeCell ref="E34:F34"/>
    <mergeCell ref="H34:J34"/>
    <mergeCell ref="A35:B35"/>
    <mergeCell ref="E35:F35"/>
    <mergeCell ref="H35:J35"/>
    <mergeCell ref="L30:L32"/>
    <mergeCell ref="A33:B33"/>
    <mergeCell ref="E33:F33"/>
    <mergeCell ref="H33:J33"/>
    <mergeCell ref="I25:J25"/>
    <mergeCell ref="I26:J26"/>
    <mergeCell ref="A30:H30"/>
    <mergeCell ref="I30:J30"/>
    <mergeCell ref="A21:D21"/>
    <mergeCell ref="G21:H21"/>
    <mergeCell ref="I21:J21"/>
    <mergeCell ref="A22:D22"/>
    <mergeCell ref="G22:H22"/>
    <mergeCell ref="I22:J22"/>
    <mergeCell ref="A19:D19"/>
    <mergeCell ref="G19:H19"/>
    <mergeCell ref="I19:J19"/>
    <mergeCell ref="A20:D20"/>
    <mergeCell ref="G20:H20"/>
    <mergeCell ref="I20:J20"/>
    <mergeCell ref="A17:D17"/>
    <mergeCell ref="G17:H17"/>
    <mergeCell ref="I17:J17"/>
    <mergeCell ref="A18:D18"/>
    <mergeCell ref="G18:H18"/>
    <mergeCell ref="I18:J18"/>
    <mergeCell ref="A15:D15"/>
    <mergeCell ref="G15:H15"/>
    <mergeCell ref="I15:J15"/>
    <mergeCell ref="A16:D16"/>
    <mergeCell ref="G16:H16"/>
    <mergeCell ref="I16:J16"/>
    <mergeCell ref="A13:D13"/>
    <mergeCell ref="G13:H13"/>
    <mergeCell ref="I13:J13"/>
    <mergeCell ref="A14:D14"/>
    <mergeCell ref="G14:H14"/>
    <mergeCell ref="I14:J14"/>
    <mergeCell ref="A11:D11"/>
    <mergeCell ref="G11:H11"/>
    <mergeCell ref="I11:J11"/>
    <mergeCell ref="A12:D12"/>
    <mergeCell ref="G12:H12"/>
    <mergeCell ref="I12:J12"/>
    <mergeCell ref="A9:D9"/>
    <mergeCell ref="G9:H9"/>
    <mergeCell ref="I9:J9"/>
    <mergeCell ref="A10:D10"/>
    <mergeCell ref="G10:H10"/>
    <mergeCell ref="I10:J10"/>
    <mergeCell ref="A1:J1"/>
    <mergeCell ref="A4:H4"/>
    <mergeCell ref="I4:J4"/>
    <mergeCell ref="A5:H5"/>
    <mergeCell ref="I5:J5"/>
  </mergeCells>
  <dataValidations disablePrompts="1" count="2">
    <dataValidation type="list" operator="equal" allowBlank="1" sqref="I30">
      <formula1>"Oui,Non"</formula1>
      <formula2>0</formula2>
    </dataValidation>
    <dataValidation type="list" operator="equal" allowBlank="1" sqref="H34:H37">
      <formula1>"Oui,Non,"</formula1>
      <formula2>0</formula2>
    </dataValidation>
  </dataValidations>
  <pageMargins left="0.6692913385826772" right="0.6692913385826772" top="0.6692913385826772" bottom="0.6692913385826772" header="0.51181102362204722" footer="0.51181102362204722"/>
  <pageSetup paperSize="9" firstPageNumber="17" orientation="portrait" useFirstPageNumber="1" horizontalDpi="300" verticalDpi="300" r:id="rId1"/>
  <headerFooter alignWithMargins="0">
    <oddHeader>&amp;CArchives départementales de l'Oise</oddHeader>
    <oddFooter xml:space="preserve">&amp;R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4"/>
  <sheetViews>
    <sheetView view="pageLayout" zoomScaleNormal="100" zoomScaleSheetLayoutView="100" workbookViewId="0">
      <selection activeCell="C15" sqref="C15"/>
    </sheetView>
  </sheetViews>
  <sheetFormatPr baseColWidth="10" defaultRowHeight="13.2" x14ac:dyDescent="0.25"/>
  <cols>
    <col min="1" max="1" width="6.6640625" style="203" customWidth="1"/>
    <col min="2" max="2" width="34.5546875" customWidth="1"/>
    <col min="3" max="3" width="27.109375" style="203" customWidth="1"/>
    <col min="4" max="4" width="20.5546875" style="203" customWidth="1"/>
    <col min="5" max="249" width="11.44140625" style="2"/>
  </cols>
  <sheetData>
    <row r="1" spans="1:256" ht="13.35" customHeight="1" x14ac:dyDescent="0.25">
      <c r="A1" s="643" t="s">
        <v>654</v>
      </c>
      <c r="B1" s="643"/>
      <c r="C1" s="643"/>
      <c r="D1" s="643"/>
    </row>
    <row r="2" spans="1:256" x14ac:dyDescent="0.25">
      <c r="A2" s="204"/>
      <c r="B2" s="204"/>
      <c r="C2" s="204"/>
      <c r="D2" s="204"/>
    </row>
    <row r="3" spans="1:256" ht="25.35" customHeight="1" x14ac:dyDescent="0.25">
      <c r="A3" s="644" t="s">
        <v>655</v>
      </c>
      <c r="B3" s="644"/>
      <c r="C3" s="644"/>
      <c r="D3" s="644"/>
    </row>
    <row r="4" spans="1:256" x14ac:dyDescent="0.25">
      <c r="A4" s="204"/>
      <c r="B4" s="204"/>
      <c r="C4" s="204"/>
      <c r="D4" s="204"/>
    </row>
    <row r="5" spans="1:256" s="207" customFormat="1" ht="24.9" customHeight="1" x14ac:dyDescent="0.25">
      <c r="A5" s="645" t="s">
        <v>656</v>
      </c>
      <c r="B5" s="645"/>
      <c r="C5" s="205" t="s">
        <v>657</v>
      </c>
      <c r="D5" s="205" t="s">
        <v>658</v>
      </c>
      <c r="E5" s="206"/>
      <c r="F5" s="206"/>
      <c r="G5" s="206"/>
      <c r="H5" s="206"/>
      <c r="I5" s="206"/>
      <c r="J5" s="206"/>
      <c r="K5" s="206"/>
      <c r="L5" s="206"/>
      <c r="M5" s="206"/>
      <c r="N5" s="206"/>
      <c r="IP5" s="208"/>
      <c r="IQ5" s="208"/>
      <c r="IR5" s="208"/>
      <c r="IS5" s="208"/>
      <c r="IT5" s="208"/>
      <c r="IU5" s="208"/>
      <c r="IV5" s="208"/>
    </row>
    <row r="6" spans="1:256" x14ac:dyDescent="0.25">
      <c r="A6" s="204"/>
      <c r="B6" s="204"/>
      <c r="C6" s="204"/>
      <c r="D6" s="204"/>
      <c r="E6" s="209"/>
      <c r="F6" s="209"/>
      <c r="G6" s="209"/>
      <c r="H6" s="209"/>
      <c r="I6" s="209"/>
      <c r="J6" s="209"/>
      <c r="K6" s="209"/>
      <c r="L6" s="209"/>
      <c r="M6" s="209"/>
      <c r="N6" s="209"/>
    </row>
    <row r="7" spans="1:256" ht="13.35" customHeight="1" x14ac:dyDescent="0.25">
      <c r="A7" s="646" t="s">
        <v>659</v>
      </c>
      <c r="B7" s="646"/>
      <c r="C7" s="211" t="s">
        <v>904</v>
      </c>
      <c r="D7" s="211">
        <v>1996</v>
      </c>
      <c r="E7" s="209"/>
      <c r="F7" s="209"/>
      <c r="G7" s="209"/>
      <c r="H7" s="209"/>
      <c r="I7" s="209"/>
      <c r="J7" s="209"/>
      <c r="K7" s="209"/>
      <c r="L7" s="209"/>
      <c r="M7" s="209"/>
      <c r="N7" s="209"/>
    </row>
    <row r="8" spans="1:256" x14ac:dyDescent="0.25">
      <c r="A8" s="204"/>
      <c r="B8" s="204"/>
      <c r="C8" s="204"/>
      <c r="D8" s="204"/>
    </row>
    <row r="9" spans="1:256" ht="13.35" customHeight="1" x14ac:dyDescent="0.25">
      <c r="A9" s="646" t="s">
        <v>660</v>
      </c>
      <c r="B9" s="646"/>
      <c r="C9" s="211" t="s">
        <v>1023</v>
      </c>
      <c r="D9" s="211"/>
    </row>
    <row r="10" spans="1:256" ht="39.6" x14ac:dyDescent="0.25">
      <c r="A10" s="204"/>
      <c r="B10" s="212" t="s">
        <v>661</v>
      </c>
      <c r="C10" s="213" t="s">
        <v>843</v>
      </c>
      <c r="D10" s="204"/>
    </row>
    <row r="11" spans="1:256" ht="49.35" customHeight="1" x14ac:dyDescent="0.25">
      <c r="A11" s="204"/>
      <c r="B11" s="214" t="s">
        <v>662</v>
      </c>
      <c r="C11" s="215"/>
      <c r="D11" s="204"/>
    </row>
    <row r="12" spans="1:256" x14ac:dyDescent="0.25">
      <c r="A12" s="204"/>
      <c r="B12" s="204"/>
      <c r="C12" s="204"/>
      <c r="D12" s="204"/>
    </row>
    <row r="13" spans="1:256" ht="13.35" customHeight="1" x14ac:dyDescent="0.25">
      <c r="A13" s="646" t="s">
        <v>663</v>
      </c>
      <c r="B13" s="646"/>
      <c r="C13" s="211" t="s">
        <v>904</v>
      </c>
      <c r="D13" s="211">
        <v>1996</v>
      </c>
    </row>
    <row r="14" spans="1:256" x14ac:dyDescent="0.25">
      <c r="A14" s="204"/>
      <c r="B14" s="204"/>
      <c r="C14" s="204"/>
      <c r="D14" s="204"/>
    </row>
    <row r="15" spans="1:256" ht="13.35" customHeight="1" x14ac:dyDescent="0.25">
      <c r="A15" s="646" t="s">
        <v>664</v>
      </c>
      <c r="B15" s="646"/>
      <c r="C15" s="211" t="s">
        <v>1023</v>
      </c>
      <c r="D15" s="211"/>
    </row>
    <row r="16" spans="1:256" ht="26.4" x14ac:dyDescent="0.25">
      <c r="A16" s="216"/>
      <c r="B16" s="217" t="s">
        <v>665</v>
      </c>
      <c r="C16" s="213" t="s">
        <v>843</v>
      </c>
      <c r="D16" s="204"/>
    </row>
    <row r="17" spans="1:256" ht="37.35" customHeight="1" x14ac:dyDescent="0.25">
      <c r="A17" s="218"/>
      <c r="B17" s="219" t="s">
        <v>666</v>
      </c>
      <c r="C17" s="462" t="s">
        <v>843</v>
      </c>
      <c r="D17" s="204"/>
    </row>
    <row r="18" spans="1:256" x14ac:dyDescent="0.25">
      <c r="B18" s="219" t="s">
        <v>423</v>
      </c>
      <c r="C18" s="220"/>
      <c r="D18" s="204"/>
    </row>
    <row r="19" spans="1:256" x14ac:dyDescent="0.25">
      <c r="A19" s="204"/>
      <c r="B19" s="204"/>
      <c r="C19" s="204"/>
      <c r="D19" s="204"/>
    </row>
    <row r="20" spans="1:256" ht="25.35" customHeight="1" x14ac:dyDescent="0.25">
      <c r="A20" s="646" t="s">
        <v>667</v>
      </c>
      <c r="B20" s="646"/>
      <c r="C20" s="211" t="s">
        <v>909</v>
      </c>
      <c r="D20" s="211">
        <v>2011</v>
      </c>
    </row>
    <row r="21" spans="1:256" x14ac:dyDescent="0.25">
      <c r="A21" s="204"/>
      <c r="B21" s="204"/>
      <c r="C21" s="204"/>
      <c r="D21" s="204"/>
    </row>
    <row r="22" spans="1:256" ht="25.65" customHeight="1" x14ac:dyDescent="0.25">
      <c r="A22" s="646" t="s">
        <v>668</v>
      </c>
      <c r="B22" s="646"/>
      <c r="C22" s="211" t="s">
        <v>906</v>
      </c>
      <c r="D22" s="211" t="s">
        <v>907</v>
      </c>
    </row>
    <row r="23" spans="1:256" x14ac:dyDescent="0.25">
      <c r="A23" s="204"/>
      <c r="B23" s="204"/>
      <c r="C23" s="204"/>
      <c r="D23" s="204"/>
    </row>
    <row r="24" spans="1:256" ht="13.35" customHeight="1" x14ac:dyDescent="0.25">
      <c r="A24" s="646" t="s">
        <v>669</v>
      </c>
      <c r="B24" s="646"/>
      <c r="C24" s="211" t="s">
        <v>908</v>
      </c>
      <c r="D24" s="211">
        <v>2011</v>
      </c>
    </row>
    <row r="25" spans="1:256" x14ac:dyDescent="0.25">
      <c r="A25" s="204"/>
      <c r="B25" s="204"/>
      <c r="C25" s="204"/>
      <c r="D25" s="204"/>
    </row>
    <row r="26" spans="1:256" ht="13.35" customHeight="1" x14ac:dyDescent="0.25">
      <c r="A26" s="646" t="s">
        <v>670</v>
      </c>
      <c r="B26" s="646"/>
      <c r="C26" s="211" t="s">
        <v>905</v>
      </c>
      <c r="D26" s="211">
        <v>2003</v>
      </c>
    </row>
    <row r="27" spans="1:256" x14ac:dyDescent="0.25">
      <c r="A27" s="204"/>
      <c r="B27" s="204"/>
      <c r="C27" s="204"/>
      <c r="D27" s="204"/>
    </row>
    <row r="28" spans="1:256" ht="13.35" customHeight="1" x14ac:dyDescent="0.25">
      <c r="A28" s="34" t="s">
        <v>671</v>
      </c>
      <c r="B28" s="221"/>
      <c r="C28" s="221"/>
      <c r="D28" s="221"/>
    </row>
    <row r="29" spans="1:256" ht="25.35" customHeight="1" x14ac:dyDescent="0.25">
      <c r="A29" s="647" t="s">
        <v>672</v>
      </c>
      <c r="B29" s="647"/>
      <c r="C29" s="647"/>
      <c r="D29" s="647"/>
    </row>
    <row r="30" spans="1:256" x14ac:dyDescent="0.25">
      <c r="A30" s="222"/>
      <c r="B30" s="223"/>
      <c r="C30" s="222"/>
      <c r="D30" s="222"/>
    </row>
    <row r="31" spans="1:256" s="207" customFormat="1" ht="26.4" x14ac:dyDescent="0.25">
      <c r="A31" s="224"/>
      <c r="B31" s="225" t="s">
        <v>673</v>
      </c>
      <c r="C31" s="226" t="s">
        <v>674</v>
      </c>
      <c r="D31" s="227"/>
      <c r="IP31" s="208"/>
      <c r="IQ31" s="208"/>
      <c r="IR31" s="208"/>
      <c r="IS31" s="208"/>
      <c r="IT31" s="208"/>
      <c r="IU31" s="208"/>
      <c r="IV31" s="208"/>
    </row>
    <row r="32" spans="1:256" x14ac:dyDescent="0.25">
      <c r="A32" s="228"/>
      <c r="B32" s="55"/>
      <c r="C32" s="211"/>
      <c r="D32" s="228"/>
    </row>
    <row r="33" spans="1:4" x14ac:dyDescent="0.25">
      <c r="A33" s="228"/>
      <c r="B33" s="55"/>
      <c r="C33" s="211"/>
      <c r="D33" s="228"/>
    </row>
    <row r="34" spans="1:4" x14ac:dyDescent="0.25">
      <c r="A34" s="228"/>
      <c r="B34" s="55"/>
      <c r="C34" s="211"/>
    </row>
    <row r="35" spans="1:4" x14ac:dyDescent="0.25">
      <c r="A35" s="228"/>
    </row>
    <row r="36" spans="1:4" x14ac:dyDescent="0.25">
      <c r="A36" s="228"/>
    </row>
    <row r="37" spans="1:4" x14ac:dyDescent="0.25">
      <c r="A37" s="228"/>
    </row>
    <row r="38" spans="1:4" x14ac:dyDescent="0.25">
      <c r="A38" s="228"/>
    </row>
    <row r="39" spans="1:4" x14ac:dyDescent="0.25">
      <c r="A39" s="228"/>
    </row>
    <row r="40" spans="1:4" x14ac:dyDescent="0.25">
      <c r="A40" s="228"/>
    </row>
    <row r="41" spans="1:4" x14ac:dyDescent="0.25">
      <c r="A41" s="228"/>
    </row>
    <row r="42" spans="1:4" x14ac:dyDescent="0.25">
      <c r="A42" s="228"/>
    </row>
    <row r="43" spans="1:4" x14ac:dyDescent="0.25">
      <c r="A43" s="228"/>
    </row>
    <row r="44" spans="1:4" x14ac:dyDescent="0.25">
      <c r="A44" s="228"/>
    </row>
  </sheetData>
  <sheetProtection selectLockedCells="1" selectUnlockedCells="1"/>
  <mergeCells count="12">
    <mergeCell ref="A24:B24"/>
    <mergeCell ref="A26:B26"/>
    <mergeCell ref="A29:D29"/>
    <mergeCell ref="A9:B9"/>
    <mergeCell ref="A13:B13"/>
    <mergeCell ref="A15:B15"/>
    <mergeCell ref="A20:B20"/>
    <mergeCell ref="A1:D1"/>
    <mergeCell ref="A3:D3"/>
    <mergeCell ref="A5:B5"/>
    <mergeCell ref="A7:B7"/>
    <mergeCell ref="A22:B22"/>
  </mergeCells>
  <dataValidations disablePrompts="1" count="1">
    <dataValidation type="list" allowBlank="1" showInputMessage="1" showErrorMessage="1" prompt="Sélectionner la réponse" sqref="C10 C16:C17">
      <formula1>"Oui,Non"</formula1>
      <formula2>0</formula2>
    </dataValidation>
  </dataValidations>
  <pageMargins left="0.6692913385826772" right="0.6692913385826772" top="0.6692913385826772" bottom="0.6692913385826772" header="0.51181102362204722" footer="0.51181102362204722"/>
  <pageSetup paperSize="9" firstPageNumber="18" orientation="portrait" useFirstPageNumber="1" horizontalDpi="300" verticalDpi="300" r:id="rId1"/>
  <headerFooter alignWithMargins="0">
    <oddHeader>&amp;CArchives départementales de l'Oise</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8"/>
  <sheetViews>
    <sheetView topLeftCell="A67" zoomScaleNormal="100" zoomScaleSheetLayoutView="100" workbookViewId="0">
      <selection activeCell="A52" sqref="A52:XFD52"/>
    </sheetView>
  </sheetViews>
  <sheetFormatPr baseColWidth="10" defaultColWidth="11.44140625" defaultRowHeight="13.2" x14ac:dyDescent="0.25"/>
  <cols>
    <col min="1" max="1" width="21.6640625" style="2" customWidth="1"/>
    <col min="2" max="2" width="15.88671875" style="2" customWidth="1"/>
    <col min="3" max="3" width="12.6640625" style="2" customWidth="1"/>
    <col min="4" max="4" width="11.5546875" style="2" customWidth="1"/>
    <col min="5" max="5" width="11.33203125" style="2" customWidth="1"/>
    <col min="6" max="6" width="12.88671875" style="2" customWidth="1"/>
    <col min="7" max="7" width="5.5546875" style="2" customWidth="1"/>
    <col min="8" max="8" width="53.44140625" style="2" customWidth="1"/>
    <col min="9" max="17" width="11.5546875" customWidth="1"/>
    <col min="18" max="16384" width="11.44140625" style="2"/>
  </cols>
  <sheetData>
    <row r="1" spans="1:17" x14ac:dyDescent="0.25">
      <c r="A1" s="560" t="s">
        <v>675</v>
      </c>
      <c r="B1" s="560"/>
      <c r="C1" s="560"/>
      <c r="D1" s="560"/>
      <c r="E1" s="560"/>
      <c r="F1" s="560"/>
      <c r="G1"/>
    </row>
    <row r="4" spans="1:17" x14ac:dyDescent="0.25">
      <c r="A4" s="7" t="s">
        <v>676</v>
      </c>
    </row>
    <row r="6" spans="1:17" s="15" customFormat="1" x14ac:dyDescent="0.25">
      <c r="A6" s="569" t="s">
        <v>677</v>
      </c>
      <c r="B6" s="569"/>
      <c r="C6" s="569"/>
      <c r="D6" s="569"/>
      <c r="E6" s="49"/>
      <c r="F6" s="78" t="s">
        <v>844</v>
      </c>
      <c r="G6" s="49"/>
      <c r="I6"/>
      <c r="J6"/>
      <c r="K6"/>
      <c r="L6"/>
      <c r="M6"/>
      <c r="N6"/>
      <c r="O6"/>
      <c r="P6"/>
      <c r="Q6"/>
    </row>
    <row r="7" spans="1:17" x14ac:dyDescent="0.25">
      <c r="A7" s="569" t="s">
        <v>678</v>
      </c>
      <c r="B7" s="569"/>
      <c r="C7" s="569"/>
      <c r="D7" s="569"/>
      <c r="E7" s="648">
        <v>2005</v>
      </c>
      <c r="F7" s="648"/>
    </row>
    <row r="8" spans="1:17" x14ac:dyDescent="0.25">
      <c r="A8" s="569" t="s">
        <v>679</v>
      </c>
      <c r="B8" s="569"/>
      <c r="C8" s="569"/>
      <c r="D8" s="569"/>
      <c r="E8" s="648" t="s">
        <v>904</v>
      </c>
      <c r="F8" s="648"/>
    </row>
    <row r="9" spans="1:17" ht="25.35" customHeight="1" x14ac:dyDescent="0.25">
      <c r="A9" s="550" t="s">
        <v>680</v>
      </c>
      <c r="B9" s="550"/>
      <c r="C9" s="550"/>
      <c r="D9" s="550"/>
      <c r="E9" s="550"/>
      <c r="F9" s="78" t="s">
        <v>843</v>
      </c>
    </row>
    <row r="10" spans="1:17" x14ac:dyDescent="0.25">
      <c r="A10" s="47"/>
      <c r="B10" s="47"/>
      <c r="C10" s="47"/>
      <c r="D10" s="47"/>
      <c r="E10"/>
      <c r="F10" s="47"/>
      <c r="G10" s="47"/>
      <c r="H10" s="47"/>
    </row>
    <row r="12" spans="1:17" x14ac:dyDescent="0.25">
      <c r="A12" s="7" t="s">
        <v>681</v>
      </c>
    </row>
    <row r="13" spans="1:17" x14ac:dyDescent="0.25">
      <c r="A13" s="7"/>
    </row>
    <row r="14" spans="1:17" x14ac:dyDescent="0.25">
      <c r="A14" s="49" t="s">
        <v>682</v>
      </c>
      <c r="E14" s="15"/>
      <c r="F14" s="78" t="s">
        <v>844</v>
      </c>
    </row>
    <row r="15" spans="1:17" x14ac:dyDescent="0.25">
      <c r="A15" s="49" t="s">
        <v>683</v>
      </c>
      <c r="B15" s="49"/>
      <c r="C15" s="49"/>
      <c r="D15" s="83"/>
      <c r="F15" s="463" t="s">
        <v>1005</v>
      </c>
      <c r="G15" s="83"/>
    </row>
    <row r="16" spans="1:17" x14ac:dyDescent="0.25">
      <c r="A16" s="49" t="s">
        <v>684</v>
      </c>
      <c r="B16" s="49"/>
      <c r="C16" s="49"/>
      <c r="D16" s="16"/>
      <c r="E16" s="16"/>
      <c r="F16" s="92" t="s">
        <v>1006</v>
      </c>
      <c r="G16" s="83"/>
    </row>
    <row r="17" spans="1:8" ht="12.9" customHeight="1" x14ac:dyDescent="0.25">
      <c r="A17" s="2" t="s">
        <v>685</v>
      </c>
      <c r="H17" s="649" t="s">
        <v>686</v>
      </c>
    </row>
    <row r="18" spans="1:8" x14ac:dyDescent="0.25">
      <c r="A18" s="230" t="s">
        <v>687</v>
      </c>
      <c r="B18" s="49"/>
      <c r="C18" s="49"/>
      <c r="D18" s="15"/>
      <c r="F18" s="95">
        <v>6637</v>
      </c>
      <c r="H18" s="649"/>
    </row>
    <row r="19" spans="1:8" x14ac:dyDescent="0.25">
      <c r="A19" s="230" t="s">
        <v>688</v>
      </c>
      <c r="B19" s="49"/>
      <c r="C19" s="49"/>
      <c r="D19" s="83"/>
      <c r="F19" s="95">
        <v>6637</v>
      </c>
      <c r="G19" s="83"/>
    </row>
    <row r="20" spans="1:8" x14ac:dyDescent="0.25">
      <c r="A20" s="230"/>
      <c r="B20" s="49"/>
      <c r="C20" s="49"/>
      <c r="D20" s="83"/>
      <c r="G20" s="83"/>
    </row>
    <row r="21" spans="1:8" x14ac:dyDescent="0.25">
      <c r="A21" s="34" t="s">
        <v>689</v>
      </c>
      <c r="B21"/>
      <c r="C21"/>
      <c r="D21"/>
      <c r="E21"/>
    </row>
    <row r="22" spans="1:8" ht="13.35" customHeight="1" x14ac:dyDescent="0.25">
      <c r="A22" s="231"/>
      <c r="B22" s="54" t="s">
        <v>690</v>
      </c>
      <c r="C22" s="54" t="s">
        <v>426</v>
      </c>
      <c r="D22" s="54" t="s">
        <v>427</v>
      </c>
      <c r="E22" s="84" t="s">
        <v>428</v>
      </c>
      <c r="F22" s="183" t="s">
        <v>691</v>
      </c>
    </row>
    <row r="23" spans="1:8" ht="39.6" x14ac:dyDescent="0.25">
      <c r="A23" s="210" t="s">
        <v>692</v>
      </c>
      <c r="B23" s="232" t="s">
        <v>844</v>
      </c>
      <c r="C23" s="232"/>
      <c r="D23" s="233"/>
      <c r="E23" s="234"/>
      <c r="F23" s="235"/>
      <c r="H23" s="229" t="s">
        <v>693</v>
      </c>
    </row>
    <row r="24" spans="1:8" ht="12.75" customHeight="1" x14ac:dyDescent="0.25">
      <c r="A24" s="210" t="s">
        <v>694</v>
      </c>
      <c r="B24" s="232" t="s">
        <v>844</v>
      </c>
      <c r="C24" s="232"/>
      <c r="D24" s="233"/>
      <c r="E24" s="234"/>
      <c r="F24" s="235"/>
    </row>
    <row r="25" spans="1:8" x14ac:dyDescent="0.25">
      <c r="A25" s="210" t="s">
        <v>695</v>
      </c>
      <c r="B25" s="232" t="s">
        <v>844</v>
      </c>
      <c r="C25" s="232"/>
      <c r="D25" s="233"/>
      <c r="E25" s="234"/>
      <c r="F25" s="235"/>
    </row>
    <row r="26" spans="1:8" x14ac:dyDescent="0.25">
      <c r="A26" s="230"/>
      <c r="B26" s="49"/>
      <c r="C26" s="49"/>
      <c r="D26" s="83"/>
      <c r="G26" s="83"/>
    </row>
    <row r="28" spans="1:8" x14ac:dyDescent="0.25">
      <c r="A28" s="7" t="s">
        <v>696</v>
      </c>
    </row>
    <row r="30" spans="1:8" x14ac:dyDescent="0.25">
      <c r="A30" s="2" t="s">
        <v>697</v>
      </c>
      <c r="F30" s="78" t="s">
        <v>844</v>
      </c>
    </row>
    <row r="31" spans="1:8" x14ac:dyDescent="0.25">
      <c r="A31" s="2" t="s">
        <v>698</v>
      </c>
      <c r="D31" s="15"/>
      <c r="E31" s="15"/>
      <c r="F31" s="60">
        <v>2</v>
      </c>
    </row>
    <row r="33" spans="1:8" x14ac:dyDescent="0.25">
      <c r="A33" s="34" t="s">
        <v>699</v>
      </c>
      <c r="B33"/>
      <c r="C33"/>
      <c r="D33"/>
      <c r="E33"/>
    </row>
    <row r="34" spans="1:8" ht="12.9" customHeight="1" x14ac:dyDescent="0.25">
      <c r="A34" s="650" t="s">
        <v>700</v>
      </c>
      <c r="B34" s="650"/>
      <c r="C34" s="650"/>
      <c r="D34" s="650"/>
      <c r="E34" s="236" t="s">
        <v>844</v>
      </c>
    </row>
    <row r="35" spans="1:8" x14ac:dyDescent="0.25">
      <c r="A35" s="650" t="s">
        <v>701</v>
      </c>
      <c r="B35" s="650"/>
      <c r="C35" s="650"/>
      <c r="D35" s="650"/>
      <c r="E35" s="236" t="s">
        <v>844</v>
      </c>
    </row>
    <row r="36" spans="1:8" x14ac:dyDescent="0.25">
      <c r="A36" s="650" t="s">
        <v>702</v>
      </c>
      <c r="B36" s="650"/>
      <c r="C36" s="650"/>
      <c r="D36" s="650"/>
      <c r="E36" s="236" t="s">
        <v>844</v>
      </c>
    </row>
    <row r="37" spans="1:8" x14ac:dyDescent="0.25">
      <c r="A37" s="650" t="s">
        <v>703</v>
      </c>
      <c r="B37" s="650"/>
      <c r="C37" s="650"/>
      <c r="D37" s="650"/>
      <c r="E37" s="236" t="s">
        <v>843</v>
      </c>
    </row>
    <row r="38" spans="1:8" ht="12.9" customHeight="1" x14ac:dyDescent="0.25">
      <c r="A38" s="650" t="s">
        <v>704</v>
      </c>
      <c r="B38" s="650"/>
      <c r="C38" s="650"/>
      <c r="D38" s="650"/>
      <c r="E38" s="236" t="s">
        <v>844</v>
      </c>
    </row>
    <row r="39" spans="1:8" ht="12.9" customHeight="1" x14ac:dyDescent="0.25">
      <c r="A39" s="650" t="s">
        <v>705</v>
      </c>
      <c r="B39" s="650"/>
      <c r="C39" s="650"/>
      <c r="D39" s="650"/>
      <c r="E39" s="236" t="s">
        <v>843</v>
      </c>
    </row>
    <row r="40" spans="1:8" ht="12.9" customHeight="1" x14ac:dyDescent="0.25">
      <c r="A40" s="650" t="s">
        <v>706</v>
      </c>
      <c r="B40" s="650"/>
      <c r="C40" s="650"/>
      <c r="D40" s="650"/>
      <c r="E40" s="236" t="s">
        <v>844</v>
      </c>
      <c r="H40" s="229" t="s">
        <v>707</v>
      </c>
    </row>
    <row r="43" spans="1:8" ht="25.35" customHeight="1" x14ac:dyDescent="0.25">
      <c r="A43" s="592" t="s">
        <v>708</v>
      </c>
      <c r="B43" s="592"/>
      <c r="C43" s="592"/>
      <c r="D43" s="592"/>
      <c r="E43" s="592"/>
      <c r="F43" s="78" t="s">
        <v>844</v>
      </c>
    </row>
    <row r="44" spans="1:8" ht="12.9" customHeight="1" x14ac:dyDescent="0.25">
      <c r="A44" s="655" t="s">
        <v>709</v>
      </c>
      <c r="B44" s="655"/>
      <c r="C44" s="655"/>
      <c r="D44" s="655"/>
      <c r="E44" s="655"/>
      <c r="F44" s="655"/>
    </row>
    <row r="45" spans="1:8" x14ac:dyDescent="0.25">
      <c r="A45" s="34"/>
      <c r="B45"/>
      <c r="C45"/>
      <c r="D45"/>
      <c r="E45"/>
      <c r="F45"/>
      <c r="G45"/>
    </row>
    <row r="47" spans="1:8" x14ac:dyDescent="0.25">
      <c r="A47" s="7" t="s">
        <v>710</v>
      </c>
    </row>
    <row r="48" spans="1:8" x14ac:dyDescent="0.25">
      <c r="A48" s="7"/>
    </row>
    <row r="49" spans="1:8" x14ac:dyDescent="0.25">
      <c r="A49" s="650" t="s">
        <v>711</v>
      </c>
      <c r="B49" s="650"/>
      <c r="C49" s="650"/>
      <c r="D49" s="650"/>
      <c r="E49" s="236" t="s">
        <v>843</v>
      </c>
    </row>
    <row r="50" spans="1:8" x14ac:dyDescent="0.25">
      <c r="A50" s="173"/>
      <c r="B50" s="173"/>
      <c r="C50" s="173"/>
      <c r="D50" s="173"/>
      <c r="E50" s="186"/>
    </row>
    <row r="51" spans="1:8" x14ac:dyDescent="0.25">
      <c r="A51" s="173"/>
      <c r="B51" s="173"/>
      <c r="C51" s="173"/>
      <c r="D51" s="173"/>
      <c r="E51" s="186"/>
    </row>
    <row r="52" spans="1:8" x14ac:dyDescent="0.25">
      <c r="A52" s="7" t="s">
        <v>712</v>
      </c>
    </row>
    <row r="54" spans="1:8" x14ac:dyDescent="0.25">
      <c r="A54" s="47" t="s">
        <v>713</v>
      </c>
      <c r="B54" s="47"/>
      <c r="C54" s="47"/>
      <c r="D54" s="47"/>
      <c r="E54" s="47"/>
      <c r="F54" s="95">
        <v>695.84</v>
      </c>
    </row>
    <row r="55" spans="1:8" ht="13.35" customHeight="1" x14ac:dyDescent="0.25">
      <c r="A55" s="656" t="s">
        <v>714</v>
      </c>
      <c r="B55" s="656"/>
      <c r="C55" s="656"/>
      <c r="D55" s="656"/>
      <c r="E55" s="656"/>
      <c r="F55" s="539">
        <v>28200</v>
      </c>
      <c r="H55" s="649" t="s">
        <v>715</v>
      </c>
    </row>
    <row r="56" spans="1:8" x14ac:dyDescent="0.25">
      <c r="A56" s="47"/>
      <c r="B56" s="47"/>
      <c r="C56" s="47"/>
      <c r="D56" s="47"/>
      <c r="E56" s="47"/>
      <c r="F56" s="237" t="s">
        <v>1055</v>
      </c>
      <c r="H56" s="649"/>
    </row>
    <row r="57" spans="1:8" x14ac:dyDescent="0.25">
      <c r="A57" s="47"/>
      <c r="B57" s="47"/>
      <c r="C57" s="47"/>
      <c r="D57" s="47"/>
      <c r="E57" s="47"/>
      <c r="F57" s="237"/>
    </row>
    <row r="58" spans="1:8" x14ac:dyDescent="0.25">
      <c r="A58" s="7" t="s">
        <v>716</v>
      </c>
    </row>
    <row r="59" spans="1:8" x14ac:dyDescent="0.25">
      <c r="A59" s="7"/>
    </row>
    <row r="60" spans="1:8" s="40" customFormat="1" x14ac:dyDescent="0.25">
      <c r="A60" s="651" t="s">
        <v>717</v>
      </c>
      <c r="B60" s="651"/>
      <c r="C60" s="651"/>
      <c r="F60" s="78" t="s">
        <v>978</v>
      </c>
    </row>
    <row r="61" spans="1:8" s="40" customFormat="1" x14ac:dyDescent="0.25">
      <c r="A61" s="238"/>
      <c r="B61" s="238"/>
      <c r="C61" s="238"/>
      <c r="F61" s="93"/>
    </row>
    <row r="62" spans="1:8" x14ac:dyDescent="0.25">
      <c r="A62" s="12" t="s">
        <v>718</v>
      </c>
    </row>
    <row r="63" spans="1:8" ht="37.35" customHeight="1" x14ac:dyDescent="0.25">
      <c r="A63" s="652"/>
      <c r="B63" s="652" t="s">
        <v>719</v>
      </c>
      <c r="C63" s="62" t="s">
        <v>720</v>
      </c>
      <c r="D63" s="62" t="s">
        <v>721</v>
      </c>
      <c r="E63" s="576" t="s">
        <v>722</v>
      </c>
      <c r="F63" s="576"/>
      <c r="G63"/>
    </row>
    <row r="64" spans="1:8" x14ac:dyDescent="0.25">
      <c r="A64" s="653" t="s">
        <v>723</v>
      </c>
      <c r="B64" s="653"/>
      <c r="C64" s="99">
        <v>0</v>
      </c>
      <c r="D64" s="99">
        <v>0</v>
      </c>
      <c r="E64" s="654"/>
      <c r="F64" s="654"/>
      <c r="G64"/>
    </row>
    <row r="65" spans="1:256" ht="39" customHeight="1" x14ac:dyDescent="0.25">
      <c r="A65" s="653" t="s">
        <v>724</v>
      </c>
      <c r="B65" s="653"/>
      <c r="C65" s="427">
        <v>397</v>
      </c>
      <c r="D65" s="427">
        <v>1247</v>
      </c>
      <c r="E65" s="660" t="s">
        <v>1008</v>
      </c>
      <c r="F65" s="661"/>
      <c r="G65"/>
    </row>
    <row r="66" spans="1:256" ht="39" customHeight="1" x14ac:dyDescent="0.25">
      <c r="A66" s="662" t="s">
        <v>725</v>
      </c>
      <c r="B66" s="662"/>
      <c r="C66" s="427">
        <v>19196</v>
      </c>
      <c r="D66" s="427">
        <v>307</v>
      </c>
      <c r="E66" s="663" t="s">
        <v>1007</v>
      </c>
      <c r="F66" s="664"/>
      <c r="G66"/>
    </row>
    <row r="67" spans="1:256" x14ac:dyDescent="0.25">
      <c r="A67" s="653" t="s">
        <v>726</v>
      </c>
      <c r="B67" s="653"/>
      <c r="C67" s="427">
        <v>0</v>
      </c>
      <c r="D67" s="427">
        <v>0</v>
      </c>
      <c r="E67" s="654"/>
      <c r="F67" s="654"/>
      <c r="G67"/>
    </row>
    <row r="68" spans="1:256" x14ac:dyDescent="0.25">
      <c r="A68" s="49"/>
      <c r="B68" s="49"/>
      <c r="C68" s="239"/>
      <c r="D68" s="239"/>
      <c r="E68" s="240"/>
      <c r="F68" s="240"/>
      <c r="G68"/>
    </row>
    <row r="69" spans="1:256" s="17" customFormat="1" x14ac:dyDescent="0.25">
      <c r="A69" s="241" t="s">
        <v>727</v>
      </c>
      <c r="B69" s="238"/>
      <c r="C69" s="239"/>
      <c r="D69" s="239"/>
      <c r="E69" s="239"/>
      <c r="F69" s="239"/>
      <c r="G69" s="40"/>
      <c r="I69" s="40"/>
      <c r="J69" s="40"/>
      <c r="K69" s="40"/>
      <c r="L69" s="40"/>
      <c r="M69" s="40"/>
      <c r="N69" s="40"/>
      <c r="O69" s="40"/>
      <c r="P69" s="40"/>
      <c r="Q69" s="40"/>
    </row>
    <row r="70" spans="1:256" ht="141" customHeight="1" x14ac:dyDescent="0.25">
      <c r="A70" s="657" t="s">
        <v>1057</v>
      </c>
      <c r="B70" s="658"/>
      <c r="C70" s="658"/>
      <c r="D70" s="658"/>
      <c r="E70" s="658"/>
      <c r="F70" s="659"/>
      <c r="G70" s="47"/>
    </row>
    <row r="71" spans="1:256" x14ac:dyDescent="0.25">
      <c r="A71"/>
      <c r="B71"/>
      <c r="C71"/>
      <c r="D71"/>
      <c r="E71"/>
    </row>
    <row r="72" spans="1:256" x14ac:dyDescent="0.25">
      <c r="A72"/>
      <c r="B72"/>
      <c r="C72"/>
      <c r="D72"/>
      <c r="E72"/>
    </row>
    <row r="73" spans="1:256" x14ac:dyDescent="0.25">
      <c r="A73"/>
      <c r="B73"/>
      <c r="C73"/>
      <c r="D73"/>
      <c r="E73"/>
      <c r="F73"/>
      <c r="G73"/>
      <c r="H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x14ac:dyDescent="0.25">
      <c r="A74"/>
      <c r="B74"/>
      <c r="C74"/>
      <c r="D74"/>
      <c r="E74"/>
      <c r="F74"/>
      <c r="G74"/>
      <c r="H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x14ac:dyDescent="0.25">
      <c r="A75"/>
      <c r="B75"/>
      <c r="C75"/>
      <c r="D75"/>
      <c r="E75"/>
    </row>
    <row r="76" spans="1:256" x14ac:dyDescent="0.25">
      <c r="A76"/>
      <c r="B76"/>
      <c r="C76"/>
      <c r="D76"/>
      <c r="E76"/>
    </row>
    <row r="77" spans="1:256" x14ac:dyDescent="0.25">
      <c r="A77"/>
      <c r="B77"/>
      <c r="C77"/>
      <c r="D77"/>
      <c r="E77"/>
    </row>
    <row r="78" spans="1:256" x14ac:dyDescent="0.25">
      <c r="A78" s="34"/>
      <c r="B78"/>
      <c r="C78"/>
      <c r="D78"/>
      <c r="E78"/>
    </row>
    <row r="79" spans="1:256" x14ac:dyDescent="0.25">
      <c r="A79"/>
      <c r="B79"/>
      <c r="C79"/>
      <c r="D79"/>
      <c r="E79"/>
    </row>
    <row r="80" spans="1:256" x14ac:dyDescent="0.25">
      <c r="A80"/>
      <c r="B80"/>
      <c r="C80"/>
      <c r="D80"/>
      <c r="E80"/>
      <c r="F80"/>
      <c r="G80"/>
      <c r="H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x14ac:dyDescent="0.25">
      <c r="A81"/>
      <c r="B81"/>
      <c r="C81"/>
      <c r="D81"/>
      <c r="E81"/>
      <c r="F81"/>
      <c r="G81"/>
      <c r="H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x14ac:dyDescent="0.25">
      <c r="A82"/>
      <c r="B82"/>
      <c r="C82"/>
      <c r="D82"/>
      <c r="E82"/>
      <c r="F82"/>
      <c r="G82"/>
      <c r="H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x14ac:dyDescent="0.25">
      <c r="A83"/>
      <c r="B83"/>
      <c r="C83"/>
      <c r="D83"/>
      <c r="E83"/>
      <c r="F83"/>
      <c r="G83"/>
      <c r="H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x14ac:dyDescent="0.25">
      <c r="A84" s="186"/>
      <c r="B84" s="186"/>
      <c r="C84" s="186"/>
      <c r="D84" s="186"/>
      <c r="E84" s="186"/>
    </row>
    <row r="85" spans="1:256" x14ac:dyDescent="0.25">
      <c r="A85" s="186"/>
      <c r="B85" s="186"/>
      <c r="C85" s="186"/>
      <c r="D85" s="186"/>
      <c r="E85" s="186"/>
    </row>
    <row r="86" spans="1:256" x14ac:dyDescent="0.25">
      <c r="A86"/>
      <c r="B86"/>
      <c r="C86"/>
      <c r="D86"/>
      <c r="E86"/>
      <c r="F86"/>
      <c r="G86"/>
      <c r="H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x14ac:dyDescent="0.25">
      <c r="A87"/>
      <c r="B87"/>
      <c r="C87"/>
      <c r="D87"/>
      <c r="E87"/>
      <c r="F87"/>
      <c r="G87"/>
      <c r="H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x14ac:dyDescent="0.25">
      <c r="A88"/>
      <c r="B88"/>
      <c r="C88"/>
      <c r="D88"/>
      <c r="E88"/>
      <c r="F88"/>
      <c r="G88"/>
      <c r="H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x14ac:dyDescent="0.25">
      <c r="A89"/>
      <c r="B89"/>
      <c r="C89"/>
      <c r="D89"/>
      <c r="E89"/>
      <c r="F89"/>
      <c r="G89"/>
      <c r="H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x14ac:dyDescent="0.25">
      <c r="A90"/>
      <c r="B90"/>
      <c r="C90"/>
      <c r="D90"/>
      <c r="E90"/>
      <c r="F90"/>
      <c r="G90"/>
      <c r="H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x14ac:dyDescent="0.25">
      <c r="A91"/>
      <c r="B91"/>
      <c r="C91"/>
      <c r="D91"/>
      <c r="E91"/>
      <c r="F91"/>
      <c r="G91"/>
      <c r="H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x14ac:dyDescent="0.25">
      <c r="A92"/>
      <c r="B92"/>
      <c r="C92"/>
      <c r="D92"/>
      <c r="E92"/>
      <c r="F92"/>
      <c r="G92"/>
      <c r="H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x14ac:dyDescent="0.25">
      <c r="A93"/>
      <c r="B93"/>
      <c r="C93"/>
      <c r="D93"/>
      <c r="E93"/>
      <c r="F93"/>
      <c r="G93"/>
      <c r="H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x14ac:dyDescent="0.25">
      <c r="A94"/>
      <c r="B94"/>
      <c r="C94"/>
      <c r="D94"/>
      <c r="E94"/>
      <c r="F94"/>
      <c r="G94"/>
      <c r="H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x14ac:dyDescent="0.25">
      <c r="A95"/>
      <c r="B95"/>
      <c r="C95"/>
      <c r="D95"/>
      <c r="E95"/>
      <c r="F95"/>
      <c r="G95"/>
      <c r="H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x14ac:dyDescent="0.25">
      <c r="A96"/>
      <c r="B96"/>
      <c r="C96"/>
      <c r="D96"/>
      <c r="E96"/>
      <c r="F96"/>
      <c r="G96"/>
      <c r="H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x14ac:dyDescent="0.25">
      <c r="A97"/>
      <c r="B97"/>
      <c r="C97"/>
      <c r="D97"/>
      <c r="E97"/>
      <c r="F97"/>
      <c r="G97"/>
      <c r="H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x14ac:dyDescent="0.25">
      <c r="A98"/>
      <c r="B98"/>
      <c r="C98"/>
      <c r="D98"/>
      <c r="E98"/>
      <c r="F98"/>
      <c r="G98"/>
      <c r="H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x14ac:dyDescent="0.25">
      <c r="A99"/>
      <c r="B99"/>
      <c r="C99"/>
      <c r="D99"/>
      <c r="E99"/>
      <c r="F99"/>
      <c r="G99"/>
      <c r="H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x14ac:dyDescent="0.25">
      <c r="A100"/>
      <c r="B100"/>
      <c r="C100"/>
      <c r="D100"/>
      <c r="E100"/>
      <c r="F100"/>
      <c r="G100"/>
      <c r="H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x14ac:dyDescent="0.25">
      <c r="A101"/>
      <c r="B101"/>
      <c r="C101"/>
      <c r="D101"/>
      <c r="E101"/>
      <c r="F101"/>
      <c r="G101"/>
      <c r="H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x14ac:dyDescent="0.25">
      <c r="A102"/>
      <c r="B102"/>
      <c r="C102"/>
      <c r="D102"/>
      <c r="E102"/>
      <c r="F102"/>
      <c r="G102"/>
      <c r="H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x14ac:dyDescent="0.25">
      <c r="A103"/>
      <c r="B103"/>
      <c r="C103"/>
      <c r="D103"/>
      <c r="E103"/>
      <c r="F103"/>
      <c r="G103"/>
      <c r="H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x14ac:dyDescent="0.25">
      <c r="A104"/>
      <c r="B104"/>
      <c r="C104"/>
      <c r="D104"/>
      <c r="E104"/>
      <c r="F104"/>
      <c r="G104"/>
      <c r="H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x14ac:dyDescent="0.25">
      <c r="A105"/>
      <c r="B105"/>
      <c r="C105"/>
      <c r="D105"/>
      <c r="E105"/>
      <c r="F105"/>
      <c r="G105"/>
      <c r="H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x14ac:dyDescent="0.25">
      <c r="A106"/>
      <c r="B106"/>
      <c r="C106"/>
      <c r="D106"/>
      <c r="E106"/>
      <c r="F106"/>
      <c r="G106"/>
      <c r="H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x14ac:dyDescent="0.25">
      <c r="A107"/>
      <c r="B107"/>
      <c r="C107"/>
      <c r="D107"/>
      <c r="E107"/>
      <c r="F107"/>
      <c r="G107"/>
      <c r="H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x14ac:dyDescent="0.25">
      <c r="A108"/>
      <c r="B108"/>
      <c r="C108"/>
      <c r="D108"/>
      <c r="E108"/>
      <c r="F108"/>
      <c r="G108"/>
      <c r="H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x14ac:dyDescent="0.25">
      <c r="A109"/>
      <c r="B109"/>
      <c r="C109"/>
      <c r="D109"/>
      <c r="E109"/>
      <c r="F109"/>
      <c r="G109"/>
      <c r="H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x14ac:dyDescent="0.25">
      <c r="A110"/>
      <c r="B110"/>
      <c r="C110"/>
      <c r="D110"/>
      <c r="E110"/>
      <c r="F110"/>
      <c r="G110"/>
      <c r="H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x14ac:dyDescent="0.25">
      <c r="A111"/>
      <c r="B111"/>
      <c r="C111"/>
      <c r="D111"/>
      <c r="E111"/>
      <c r="F111"/>
      <c r="G111"/>
      <c r="H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x14ac:dyDescent="0.25">
      <c r="A112"/>
      <c r="B112"/>
      <c r="C112"/>
      <c r="D112"/>
      <c r="E112"/>
      <c r="F112"/>
      <c r="G112"/>
      <c r="H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x14ac:dyDescent="0.25">
      <c r="A113"/>
      <c r="B113"/>
      <c r="C113"/>
      <c r="D113"/>
      <c r="E113"/>
      <c r="F113"/>
      <c r="G113"/>
      <c r="H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x14ac:dyDescent="0.25">
      <c r="A114"/>
      <c r="B114"/>
      <c r="C114"/>
      <c r="D114"/>
      <c r="E114"/>
      <c r="F114"/>
      <c r="G114"/>
      <c r="H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x14ac:dyDescent="0.25">
      <c r="A115"/>
      <c r="B115"/>
      <c r="C115"/>
      <c r="D115"/>
      <c r="E115"/>
      <c r="F115"/>
      <c r="G115"/>
      <c r="H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x14ac:dyDescent="0.25">
      <c r="A116"/>
      <c r="B116"/>
      <c r="C116"/>
      <c r="D116"/>
      <c r="E116"/>
      <c r="F116"/>
      <c r="G116"/>
      <c r="H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x14ac:dyDescent="0.25">
      <c r="A117"/>
      <c r="B117"/>
      <c r="C117"/>
      <c r="D117"/>
      <c r="E117"/>
      <c r="F117"/>
      <c r="G117"/>
      <c r="H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x14ac:dyDescent="0.25">
      <c r="A118"/>
      <c r="B118"/>
      <c r="C118"/>
      <c r="D118"/>
      <c r="E118"/>
      <c r="F118"/>
      <c r="G118"/>
      <c r="H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x14ac:dyDescent="0.25">
      <c r="A119"/>
      <c r="B119"/>
      <c r="C119"/>
      <c r="D119"/>
      <c r="E119"/>
      <c r="F119"/>
      <c r="G119"/>
      <c r="H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x14ac:dyDescent="0.25">
      <c r="A120"/>
      <c r="B120"/>
      <c r="C120"/>
      <c r="D120"/>
      <c r="E120"/>
      <c r="F120"/>
      <c r="G120"/>
      <c r="H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x14ac:dyDescent="0.25">
      <c r="A121"/>
      <c r="B121"/>
      <c r="C121"/>
      <c r="D121"/>
      <c r="E121"/>
      <c r="F121"/>
      <c r="G121"/>
      <c r="H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x14ac:dyDescent="0.25">
      <c r="A122"/>
      <c r="B122"/>
      <c r="C122"/>
      <c r="D122"/>
      <c r="E122"/>
      <c r="F122"/>
      <c r="G122"/>
      <c r="H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x14ac:dyDescent="0.25">
      <c r="A123"/>
      <c r="B123"/>
      <c r="C123"/>
      <c r="D123"/>
      <c r="E123"/>
      <c r="F123"/>
      <c r="G123"/>
      <c r="H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x14ac:dyDescent="0.25">
      <c r="A124"/>
      <c r="B124"/>
      <c r="C124"/>
      <c r="D124"/>
      <c r="E124"/>
      <c r="F124"/>
      <c r="G124"/>
      <c r="H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x14ac:dyDescent="0.25">
      <c r="A125"/>
      <c r="B125"/>
      <c r="C125"/>
      <c r="D125"/>
      <c r="E125"/>
      <c r="F125"/>
      <c r="G125"/>
      <c r="H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x14ac:dyDescent="0.25">
      <c r="A126"/>
      <c r="B126"/>
      <c r="C126"/>
      <c r="D126"/>
      <c r="E126"/>
      <c r="F126"/>
      <c r="G126"/>
      <c r="H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256" x14ac:dyDescent="0.25">
      <c r="A127"/>
      <c r="B127"/>
      <c r="C127"/>
      <c r="D127"/>
      <c r="E127"/>
      <c r="F127"/>
      <c r="G127"/>
      <c r="H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x14ac:dyDescent="0.25">
      <c r="A128"/>
      <c r="B128"/>
      <c r="C128"/>
      <c r="D128"/>
      <c r="E128"/>
      <c r="F128"/>
      <c r="G128"/>
      <c r="H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sheetData>
  <sheetProtection selectLockedCells="1" selectUnlockedCells="1"/>
  <mergeCells count="32">
    <mergeCell ref="A70:F70"/>
    <mergeCell ref="A67:B67"/>
    <mergeCell ref="E67:F67"/>
    <mergeCell ref="A65:B65"/>
    <mergeCell ref="E65:F65"/>
    <mergeCell ref="A66:B66"/>
    <mergeCell ref="E66:F66"/>
    <mergeCell ref="A63:B63"/>
    <mergeCell ref="E63:F63"/>
    <mergeCell ref="A64:B64"/>
    <mergeCell ref="E64:F64"/>
    <mergeCell ref="A44:F44"/>
    <mergeCell ref="A49:D49"/>
    <mergeCell ref="A55:E55"/>
    <mergeCell ref="A34:D34"/>
    <mergeCell ref="A35:D35"/>
    <mergeCell ref="A36:D36"/>
    <mergeCell ref="A37:D37"/>
    <mergeCell ref="A60:C60"/>
    <mergeCell ref="H55:H56"/>
    <mergeCell ref="A38:D38"/>
    <mergeCell ref="A39:D39"/>
    <mergeCell ref="A40:D40"/>
    <mergeCell ref="A43:E43"/>
    <mergeCell ref="A8:D8"/>
    <mergeCell ref="E8:F8"/>
    <mergeCell ref="A9:E9"/>
    <mergeCell ref="H17:H18"/>
    <mergeCell ref="A1:F1"/>
    <mergeCell ref="A6:D6"/>
    <mergeCell ref="A7:D7"/>
    <mergeCell ref="E7:F7"/>
  </mergeCells>
  <dataValidations disablePrompts="1" count="2">
    <dataValidation type="list" operator="equal" allowBlank="1" sqref="F6 F9 F14 F30 E34:E40 F43 E49 F60">
      <formula1>"Oui,Non"</formula1>
      <formula2>0</formula2>
    </dataValidation>
    <dataValidation type="list" operator="equal" allowBlank="1" sqref="B23:F25">
      <formula1>"Oui,Non,,"</formula1>
      <formula2>0</formula2>
    </dataValidation>
  </dataValidations>
  <pageMargins left="0.6692913385826772" right="0.6692913385826772" top="0.6692913385826772" bottom="0.6692913385826772" header="0.51181102362204722" footer="0.51181102362204722"/>
  <pageSetup paperSize="9" scale="102" firstPageNumber="19" orientation="portrait" useFirstPageNumber="1" horizontalDpi="300" verticalDpi="300" r:id="rId1"/>
  <headerFooter alignWithMargins="0">
    <oddHeader>&amp;CArchives départementales de l'Oise</oddHeader>
  </headerFooter>
  <rowBreaks count="1" manualBreakCount="1">
    <brk id="5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4"/>
  <sheetViews>
    <sheetView view="pageLayout" topLeftCell="A130" zoomScaleNormal="100" zoomScaleSheetLayoutView="100" workbookViewId="0">
      <selection activeCell="A35" sqref="A35:D35"/>
    </sheetView>
  </sheetViews>
  <sheetFormatPr baseColWidth="10" defaultColWidth="11.5546875" defaultRowHeight="13.2" x14ac:dyDescent="0.25"/>
  <cols>
    <col min="1" max="1" width="22.88671875" customWidth="1"/>
    <col min="2" max="3" width="24.33203125" customWidth="1"/>
    <col min="4" max="4" width="20.88671875" customWidth="1"/>
    <col min="5" max="5" width="2.5546875" customWidth="1"/>
    <col min="6" max="6" width="62.109375" style="242" customWidth="1"/>
    <col min="7" max="16384" width="11.5546875" style="242"/>
  </cols>
  <sheetData>
    <row r="1" spans="1:256" x14ac:dyDescent="0.25">
      <c r="A1" s="666" t="s">
        <v>728</v>
      </c>
      <c r="B1" s="666"/>
      <c r="C1" s="666"/>
      <c r="D1" s="666"/>
    </row>
    <row r="2" spans="1:256" x14ac:dyDescent="0.25">
      <c r="C2" s="203"/>
      <c r="D2" s="203"/>
    </row>
    <row r="3" spans="1:256" s="247" customFormat="1" x14ac:dyDescent="0.25">
      <c r="A3" s="243" t="s">
        <v>729</v>
      </c>
      <c r="B3" s="244"/>
      <c r="C3" s="244"/>
      <c r="D3" s="244"/>
      <c r="E3" s="245"/>
      <c r="F3" s="246"/>
    </row>
    <row r="4" spans="1:256" x14ac:dyDescent="0.25">
      <c r="A4" s="248"/>
      <c r="B4" s="249"/>
      <c r="C4" s="249"/>
      <c r="D4" s="249"/>
      <c r="E4" s="245"/>
      <c r="F4" s="250"/>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x14ac:dyDescent="0.25">
      <c r="A5" s="667" t="s">
        <v>730</v>
      </c>
      <c r="B5" s="667"/>
      <c r="C5" s="251" t="s">
        <v>731</v>
      </c>
      <c r="D5" s="249"/>
      <c r="E5" s="245"/>
      <c r="F5" s="250"/>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3.35" customHeight="1" x14ac:dyDescent="0.25">
      <c r="A6" s="668" t="s">
        <v>732</v>
      </c>
      <c r="B6" s="668"/>
      <c r="C6" s="464" t="s">
        <v>1009</v>
      </c>
      <c r="D6" s="249"/>
      <c r="E6" s="245"/>
      <c r="F6" s="250"/>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3.35" customHeight="1" x14ac:dyDescent="0.25">
      <c r="A7" s="646" t="s">
        <v>733</v>
      </c>
      <c r="B7" s="646"/>
      <c r="C7" s="464" t="s">
        <v>1009</v>
      </c>
      <c r="D7" s="249"/>
      <c r="E7" s="245"/>
      <c r="F7" s="250"/>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3.35" customHeight="1" x14ac:dyDescent="0.25">
      <c r="A8" s="646" t="s">
        <v>734</v>
      </c>
      <c r="B8" s="646"/>
      <c r="C8" s="464" t="s">
        <v>1009</v>
      </c>
      <c r="D8" s="249"/>
      <c r="E8" s="245"/>
      <c r="F8" s="250"/>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x14ac:dyDescent="0.25">
      <c r="C9" s="203"/>
      <c r="D9" s="203"/>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247" customFormat="1" x14ac:dyDescent="0.25">
      <c r="A10" s="243"/>
      <c r="B10" s="244"/>
      <c r="C10" s="244"/>
      <c r="D10" s="244"/>
      <c r="E10" s="245"/>
      <c r="F10" s="246"/>
    </row>
    <row r="11" spans="1:256" s="247" customFormat="1" x14ac:dyDescent="0.25">
      <c r="A11" s="243" t="s">
        <v>735</v>
      </c>
      <c r="B11" s="244"/>
      <c r="C11" s="244"/>
      <c r="D11" s="244"/>
      <c r="E11" s="245"/>
      <c r="F11" s="246"/>
    </row>
    <row r="12" spans="1:256" ht="37.35" customHeight="1" x14ac:dyDescent="0.25">
      <c r="A12" s="253"/>
      <c r="B12" s="254" t="s">
        <v>736</v>
      </c>
      <c r="C12" s="254" t="s">
        <v>737</v>
      </c>
      <c r="D12" s="254" t="s">
        <v>738</v>
      </c>
      <c r="E12" s="245"/>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x14ac:dyDescent="0.25">
      <c r="A13" s="255" t="s">
        <v>739</v>
      </c>
      <c r="B13" s="256"/>
      <c r="C13" s="256"/>
      <c r="D13" s="257">
        <f>SUM(B13:C13)</f>
        <v>0</v>
      </c>
      <c r="E13" s="245"/>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6.4" x14ac:dyDescent="0.25">
      <c r="A14" s="258" t="s">
        <v>740</v>
      </c>
      <c r="B14" s="256"/>
      <c r="C14" s="256"/>
      <c r="D14" s="257">
        <f>SUM(B14:C14)</f>
        <v>0</v>
      </c>
      <c r="E14" s="245"/>
      <c r="F14" s="259" t="s">
        <v>741</v>
      </c>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x14ac:dyDescent="0.25">
      <c r="A15" s="255" t="s">
        <v>742</v>
      </c>
      <c r="B15" s="256"/>
      <c r="C15" s="256"/>
      <c r="D15" s="257">
        <f>SUM(B15:C15)</f>
        <v>0</v>
      </c>
      <c r="E15" s="24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x14ac:dyDescent="0.25">
      <c r="A16" s="260" t="s">
        <v>398</v>
      </c>
      <c r="B16" s="257">
        <f>SUM(B13:B15)</f>
        <v>0</v>
      </c>
      <c r="C16" s="257">
        <f>SUM(C13:C15)</f>
        <v>0</v>
      </c>
      <c r="D16" s="257">
        <f>SUM(B16:C16)</f>
        <v>0</v>
      </c>
      <c r="E16" s="245"/>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x14ac:dyDescent="0.25">
      <c r="A17" s="491"/>
      <c r="B17" s="492"/>
      <c r="C17" s="492"/>
      <c r="D17" s="492"/>
      <c r="E17" s="245"/>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x14ac:dyDescent="0.25">
      <c r="A18" s="40"/>
      <c r="B18" s="40"/>
      <c r="C18" s="40"/>
      <c r="D18" s="40"/>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x14ac:dyDescent="0.25">
      <c r="A19" s="243" t="s">
        <v>743</v>
      </c>
      <c r="B19" s="243"/>
      <c r="C19" s="243"/>
      <c r="D19" s="243"/>
      <c r="E19" s="245"/>
      <c r="F19" s="250"/>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x14ac:dyDescent="0.25">
      <c r="A20" s="249"/>
      <c r="B20" s="249"/>
      <c r="C20" s="249"/>
      <c r="D20" s="249"/>
      <c r="E20" s="245"/>
      <c r="F20" s="262"/>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x14ac:dyDescent="0.25">
      <c r="A21" s="665" t="s">
        <v>744</v>
      </c>
      <c r="B21" s="665"/>
      <c r="C21" s="665"/>
      <c r="D21" s="256">
        <v>139</v>
      </c>
      <c r="E21" s="245"/>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3.35" customHeight="1" x14ac:dyDescent="0.25">
      <c r="A22" s="665" t="s">
        <v>745</v>
      </c>
      <c r="B22" s="665"/>
      <c r="C22" s="665"/>
      <c r="D22" s="256">
        <v>170</v>
      </c>
      <c r="E22" s="245"/>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x14ac:dyDescent="0.25">
      <c r="A23" s="665" t="s">
        <v>746</v>
      </c>
      <c r="B23" s="665"/>
      <c r="C23" s="665"/>
      <c r="D23" s="263">
        <v>271</v>
      </c>
      <c r="E23" s="245"/>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x14ac:dyDescent="0.25">
      <c r="A24" s="264"/>
      <c r="B24" s="264"/>
      <c r="C24" s="264"/>
      <c r="D24" s="261"/>
      <c r="E24" s="245"/>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x14ac:dyDescent="0.25">
      <c r="A25" s="248" t="s">
        <v>747</v>
      </c>
      <c r="B25" s="264"/>
      <c r="C25" s="264"/>
      <c r="D25" s="261"/>
      <c r="E25" s="24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x14ac:dyDescent="0.25">
      <c r="B26" s="265" t="s">
        <v>748</v>
      </c>
      <c r="C26" s="265" t="s">
        <v>749</v>
      </c>
      <c r="D26" s="266" t="s">
        <v>398</v>
      </c>
      <c r="E26" s="245"/>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6.4" x14ac:dyDescent="0.25">
      <c r="A27" s="258" t="s">
        <v>750</v>
      </c>
      <c r="B27" s="465">
        <v>58436</v>
      </c>
      <c r="C27" s="466">
        <v>37394</v>
      </c>
      <c r="D27" s="267">
        <f>SUM(B27:C27)</f>
        <v>95830</v>
      </c>
      <c r="E27" s="245"/>
      <c r="F27" s="259" t="s">
        <v>751</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6.4" x14ac:dyDescent="0.25">
      <c r="A28" s="258" t="s">
        <v>752</v>
      </c>
      <c r="B28" s="465">
        <v>4070</v>
      </c>
      <c r="C28" s="466">
        <v>232</v>
      </c>
      <c r="D28" s="267">
        <f>SUM(B28:C28)</f>
        <v>4302</v>
      </c>
      <c r="E28" s="245"/>
      <c r="F28" s="268" t="s">
        <v>753</v>
      </c>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6.4" x14ac:dyDescent="0.25">
      <c r="A29" s="258" t="s">
        <v>754</v>
      </c>
      <c r="B29" s="465"/>
      <c r="C29" s="466"/>
      <c r="D29" s="267">
        <f>SUM(B29:C29)</f>
        <v>0</v>
      </c>
      <c r="E29" s="245"/>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6.4" x14ac:dyDescent="0.25">
      <c r="A30" s="258" t="s">
        <v>755</v>
      </c>
      <c r="B30" s="465"/>
      <c r="C30" s="466"/>
      <c r="D30" s="267">
        <f>SUM(B30:C30)</f>
        <v>0</v>
      </c>
      <c r="E30" s="245"/>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x14ac:dyDescent="0.25">
      <c r="A31" s="269"/>
      <c r="B31" s="269"/>
      <c r="C31" s="270"/>
      <c r="D31" s="271"/>
      <c r="E31" s="245"/>
      <c r="F31" s="272"/>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5">
      <c r="A32" s="249"/>
      <c r="B32" s="249"/>
      <c r="C32" s="249"/>
      <c r="D32" s="249"/>
      <c r="E32" s="245"/>
      <c r="F32" s="250"/>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x14ac:dyDescent="0.25">
      <c r="A33" s="243" t="s">
        <v>756</v>
      </c>
      <c r="B33" s="243"/>
      <c r="C33" s="243"/>
      <c r="D33" s="243"/>
      <c r="E33" s="245"/>
      <c r="F33" s="250"/>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x14ac:dyDescent="0.25">
      <c r="A34" s="273"/>
      <c r="B34" s="249"/>
      <c r="C34" s="249"/>
      <c r="D34" s="249"/>
      <c r="E34" s="245"/>
      <c r="F34" s="250"/>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63" customHeight="1" x14ac:dyDescent="0.25">
      <c r="A35" s="672"/>
      <c r="B35" s="672"/>
      <c r="C35" s="672"/>
      <c r="D35" s="672"/>
      <c r="E35" s="245"/>
      <c r="F35" s="250"/>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5">
      <c r="A36" s="249"/>
      <c r="B36" s="249"/>
      <c r="C36" s="249"/>
      <c r="D36" s="249"/>
      <c r="E36" s="245"/>
      <c r="F36" s="250"/>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x14ac:dyDescent="0.25">
      <c r="A37" s="231"/>
      <c r="B37" s="231"/>
      <c r="C37" s="249"/>
      <c r="D37" s="249"/>
      <c r="E37" s="245"/>
      <c r="F37" s="250"/>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ustomHeight="1" x14ac:dyDescent="0.25">
      <c r="A38" s="243" t="s">
        <v>757</v>
      </c>
      <c r="B38" s="243"/>
      <c r="C38" s="243"/>
      <c r="D38" s="243"/>
      <c r="E38" s="245"/>
      <c r="F38" s="250"/>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x14ac:dyDescent="0.25">
      <c r="B39" s="231"/>
      <c r="C39" s="243"/>
      <c r="D39" s="249"/>
      <c r="E39" s="245"/>
      <c r="F39" s="250"/>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37.35" customHeight="1" x14ac:dyDescent="0.25">
      <c r="A40" s="274"/>
      <c r="B40" s="275" t="s">
        <v>758</v>
      </c>
      <c r="C40" s="276" t="s">
        <v>759</v>
      </c>
      <c r="D40" s="276" t="s">
        <v>760</v>
      </c>
      <c r="E40" s="245"/>
      <c r="F40" s="268" t="s">
        <v>761</v>
      </c>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39.6" x14ac:dyDescent="0.25">
      <c r="A41" s="277" t="s">
        <v>762</v>
      </c>
      <c r="B41" s="437">
        <v>5410652</v>
      </c>
      <c r="C41" s="438">
        <v>5410652</v>
      </c>
      <c r="D41" s="438">
        <v>5405934</v>
      </c>
      <c r="E41" s="245"/>
      <c r="F41" s="250"/>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6.4" x14ac:dyDescent="0.25">
      <c r="A42" s="278" t="s">
        <v>763</v>
      </c>
      <c r="B42" s="437">
        <v>4704400</v>
      </c>
      <c r="C42" s="437">
        <v>4704400</v>
      </c>
      <c r="D42" s="438">
        <v>4704400</v>
      </c>
      <c r="E42" s="245"/>
      <c r="F42" s="250"/>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6.4" x14ac:dyDescent="0.25">
      <c r="A43" s="277" t="s">
        <v>764</v>
      </c>
      <c r="B43" s="437">
        <v>30461</v>
      </c>
      <c r="C43" s="439">
        <v>28137</v>
      </c>
      <c r="D43" s="438">
        <v>28137</v>
      </c>
      <c r="E43" s="245"/>
      <c r="F43" s="250"/>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x14ac:dyDescent="0.25">
      <c r="A44" s="278" t="s">
        <v>765</v>
      </c>
      <c r="B44" s="437">
        <v>3563</v>
      </c>
      <c r="C44" s="439">
        <v>3563</v>
      </c>
      <c r="D44" s="438">
        <v>3563</v>
      </c>
      <c r="E44" s="245"/>
      <c r="F44" s="250"/>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6.4" x14ac:dyDescent="0.25">
      <c r="A45" s="277" t="s">
        <v>766</v>
      </c>
      <c r="B45" s="437"/>
      <c r="C45" s="439"/>
      <c r="D45" s="438"/>
      <c r="E45" s="245"/>
      <c r="F45" s="250"/>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26.4" x14ac:dyDescent="0.25">
      <c r="A46" s="277" t="s">
        <v>767</v>
      </c>
      <c r="B46" s="437"/>
      <c r="C46" s="439"/>
      <c r="D46" s="438"/>
      <c r="E46" s="245"/>
      <c r="F46" s="250"/>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16" customFormat="1" x14ac:dyDescent="0.25">
      <c r="A47" s="279"/>
      <c r="B47" s="279"/>
      <c r="C47" s="249"/>
      <c r="D47" s="280"/>
      <c r="E47" s="245"/>
    </row>
    <row r="48" spans="1:256" s="16" customFormat="1" x14ac:dyDescent="0.25">
      <c r="A48" s="279"/>
      <c r="B48" s="279"/>
      <c r="C48" s="249"/>
      <c r="D48" s="280"/>
      <c r="E48" s="245"/>
    </row>
    <row r="49" spans="1:9" s="16" customFormat="1" x14ac:dyDescent="0.25">
      <c r="A49" s="281" t="s">
        <v>768</v>
      </c>
      <c r="B49" s="279"/>
      <c r="C49" s="249"/>
      <c r="D49" s="280"/>
      <c r="E49" s="245"/>
    </row>
    <row r="50" spans="1:9" s="16" customFormat="1" x14ac:dyDescent="0.25">
      <c r="A50" s="279"/>
      <c r="B50" s="279"/>
      <c r="C50" s="282" t="s">
        <v>769</v>
      </c>
      <c r="D50" s="283" t="s">
        <v>306</v>
      </c>
      <c r="E50" s="245"/>
    </row>
    <row r="51" spans="1:9" s="16" customFormat="1" ht="13.35" customHeight="1" x14ac:dyDescent="0.25">
      <c r="A51" s="646" t="s">
        <v>770</v>
      </c>
      <c r="B51" s="646"/>
      <c r="C51" s="284" t="s">
        <v>911</v>
      </c>
      <c r="D51" s="440" t="s">
        <v>912</v>
      </c>
      <c r="E51" s="245"/>
    </row>
    <row r="52" spans="1:9" s="16" customFormat="1" ht="25.35" customHeight="1" x14ac:dyDescent="0.25">
      <c r="A52" s="669" t="s">
        <v>771</v>
      </c>
      <c r="B52" s="669"/>
      <c r="C52" s="284" t="s">
        <v>843</v>
      </c>
      <c r="D52" s="284"/>
      <c r="E52" s="245"/>
    </row>
    <row r="53" spans="1:9" s="16" customFormat="1" ht="13.35" customHeight="1" x14ac:dyDescent="0.25">
      <c r="A53" s="669" t="s">
        <v>772</v>
      </c>
      <c r="B53" s="669"/>
      <c r="C53" s="252"/>
      <c r="D53" s="252"/>
      <c r="E53" s="245"/>
    </row>
    <row r="54" spans="1:9" s="16" customFormat="1" ht="25.35" customHeight="1" x14ac:dyDescent="0.25">
      <c r="A54" s="669" t="s">
        <v>773</v>
      </c>
      <c r="B54" s="669"/>
      <c r="C54" s="285"/>
      <c r="D54" s="286"/>
      <c r="E54" s="245"/>
    </row>
    <row r="55" spans="1:9" s="16" customFormat="1" x14ac:dyDescent="0.25">
      <c r="A55" s="279"/>
      <c r="B55" s="279"/>
      <c r="C55" s="249"/>
      <c r="D55" s="280"/>
      <c r="E55" s="245"/>
    </row>
    <row r="56" spans="1:9" s="16" customFormat="1" x14ac:dyDescent="0.25">
      <c r="A56" s="279"/>
      <c r="B56" s="279"/>
      <c r="C56" s="249"/>
      <c r="D56" s="280"/>
      <c r="E56" s="245"/>
    </row>
    <row r="57" spans="1:9" s="16" customFormat="1" ht="13.35" customHeight="1" x14ac:dyDescent="0.25">
      <c r="A57" s="670" t="s">
        <v>774</v>
      </c>
      <c r="B57" s="670"/>
      <c r="C57" s="287"/>
      <c r="D57" s="287"/>
      <c r="E57" s="245"/>
      <c r="F57" s="671" t="s">
        <v>775</v>
      </c>
      <c r="G57" s="85"/>
      <c r="H57" s="85"/>
      <c r="I57" s="85"/>
    </row>
    <row r="58" spans="1:9" s="16" customFormat="1" x14ac:dyDescent="0.25">
      <c r="A58" s="287"/>
      <c r="B58" s="287"/>
      <c r="C58" s="287"/>
      <c r="D58" s="287"/>
      <c r="E58" s="245"/>
      <c r="F58" s="671"/>
    </row>
    <row r="59" spans="1:9" s="16" customFormat="1" ht="15.75" customHeight="1" x14ac:dyDescent="0.25">
      <c r="A59"/>
      <c r="B59" s="288" t="s">
        <v>776</v>
      </c>
      <c r="C59" s="288" t="s">
        <v>776</v>
      </c>
      <c r="D59" s="288" t="s">
        <v>776</v>
      </c>
      <c r="E59"/>
      <c r="F59" s="671"/>
    </row>
    <row r="60" spans="1:9" s="16" customFormat="1" ht="31.2" x14ac:dyDescent="0.25">
      <c r="A60" s="289" t="s">
        <v>777</v>
      </c>
      <c r="B60" s="486" t="s">
        <v>913</v>
      </c>
      <c r="C60" s="441" t="s">
        <v>914</v>
      </c>
      <c r="D60" s="486" t="s">
        <v>1010</v>
      </c>
      <c r="E60"/>
      <c r="F60" s="671"/>
    </row>
    <row r="61" spans="1:9" s="16" customFormat="1" ht="72" x14ac:dyDescent="0.25">
      <c r="A61" s="290" t="s">
        <v>778</v>
      </c>
      <c r="B61" s="443"/>
      <c r="C61" s="442"/>
      <c r="D61" s="488"/>
      <c r="E61" s="24"/>
      <c r="F61" s="268" t="s">
        <v>779</v>
      </c>
      <c r="G61"/>
      <c r="H61"/>
      <c r="I61"/>
    </row>
    <row r="62" spans="1:9" s="16" customFormat="1" ht="21" x14ac:dyDescent="0.25">
      <c r="A62" s="290" t="s">
        <v>780</v>
      </c>
      <c r="B62" s="441" t="s">
        <v>915</v>
      </c>
      <c r="C62" s="470" t="s">
        <v>916</v>
      </c>
      <c r="D62" s="468" t="s">
        <v>916</v>
      </c>
      <c r="E62"/>
    </row>
    <row r="63" spans="1:9" s="16" customFormat="1" ht="51.6" x14ac:dyDescent="0.25">
      <c r="A63" s="290" t="s">
        <v>781</v>
      </c>
      <c r="B63" s="471" t="s">
        <v>917</v>
      </c>
      <c r="C63" s="472" t="s">
        <v>917</v>
      </c>
      <c r="D63" s="486" t="s">
        <v>918</v>
      </c>
      <c r="E63"/>
    </row>
    <row r="64" spans="1:9" s="16" customFormat="1" ht="31.2" x14ac:dyDescent="0.25">
      <c r="A64" s="290" t="s">
        <v>782</v>
      </c>
      <c r="B64" s="474" t="s">
        <v>919</v>
      </c>
      <c r="C64" s="476" t="s">
        <v>920</v>
      </c>
      <c r="D64" s="484" t="s">
        <v>920</v>
      </c>
      <c r="E64" s="24"/>
    </row>
    <row r="65" spans="1:5" s="16" customFormat="1" ht="40.799999999999997" x14ac:dyDescent="0.25">
      <c r="A65" s="291" t="s">
        <v>783</v>
      </c>
      <c r="B65" s="441" t="s">
        <v>921</v>
      </c>
      <c r="C65" s="475" t="s">
        <v>921</v>
      </c>
      <c r="D65" s="486" t="s">
        <v>921</v>
      </c>
      <c r="E65"/>
    </row>
    <row r="66" spans="1:5" s="16" customFormat="1" ht="31.2" x14ac:dyDescent="0.25">
      <c r="A66" s="290" t="s">
        <v>784</v>
      </c>
      <c r="B66" s="477" t="s">
        <v>922</v>
      </c>
      <c r="C66" s="442"/>
      <c r="D66" s="486"/>
      <c r="E66"/>
    </row>
    <row r="67" spans="1:5" s="16" customFormat="1" ht="21" x14ac:dyDescent="0.25">
      <c r="A67" s="290" t="s">
        <v>785</v>
      </c>
      <c r="B67" s="442"/>
      <c r="C67" s="442"/>
      <c r="D67" s="486"/>
      <c r="E67"/>
    </row>
    <row r="68" spans="1:5" s="16" customFormat="1" ht="51.6" x14ac:dyDescent="0.25">
      <c r="A68" s="290" t="s">
        <v>786</v>
      </c>
      <c r="B68" s="442"/>
      <c r="C68" s="442">
        <v>1039</v>
      </c>
      <c r="D68" s="486" t="s">
        <v>1024</v>
      </c>
      <c r="E68"/>
    </row>
    <row r="69" spans="1:5" s="16" customFormat="1" ht="21" x14ac:dyDescent="0.25">
      <c r="A69" s="290" t="s">
        <v>787</v>
      </c>
      <c r="B69" s="442"/>
      <c r="C69" s="442"/>
      <c r="D69" s="486"/>
      <c r="E69"/>
    </row>
    <row r="70" spans="1:5" s="16" customFormat="1" ht="21" x14ac:dyDescent="0.25">
      <c r="A70" s="292" t="s">
        <v>788</v>
      </c>
      <c r="B70" s="444"/>
      <c r="C70" s="442"/>
      <c r="D70" s="495"/>
      <c r="E70"/>
    </row>
    <row r="71" spans="1:5" s="16" customFormat="1" ht="21" x14ac:dyDescent="0.25">
      <c r="A71" s="292" t="s">
        <v>789</v>
      </c>
      <c r="B71" s="444"/>
      <c r="C71" s="442"/>
      <c r="D71" s="495"/>
      <c r="E71"/>
    </row>
    <row r="72" spans="1:5" s="16" customFormat="1" ht="21" x14ac:dyDescent="0.25">
      <c r="A72" s="292" t="s">
        <v>790</v>
      </c>
      <c r="B72" s="442"/>
      <c r="C72" s="442"/>
      <c r="D72" s="486"/>
      <c r="E72"/>
    </row>
    <row r="73" spans="1:5" s="16" customFormat="1" ht="21" x14ac:dyDescent="0.25">
      <c r="A73" s="292" t="s">
        <v>791</v>
      </c>
      <c r="B73" s="442"/>
      <c r="C73" s="442"/>
      <c r="D73" s="486"/>
      <c r="E73"/>
    </row>
    <row r="74" spans="1:5" s="16" customFormat="1" ht="20.399999999999999" x14ac:dyDescent="0.25">
      <c r="A74" s="291" t="s">
        <v>792</v>
      </c>
      <c r="B74" s="480" t="s">
        <v>923</v>
      </c>
      <c r="C74" s="478" t="s">
        <v>924</v>
      </c>
      <c r="D74" s="496"/>
      <c r="E74"/>
    </row>
    <row r="75" spans="1:5" s="16" customFormat="1" ht="40.799999999999997" x14ac:dyDescent="0.25">
      <c r="A75" s="291" t="s">
        <v>793</v>
      </c>
      <c r="B75" s="469" t="s">
        <v>925</v>
      </c>
      <c r="C75" s="481" t="s">
        <v>925</v>
      </c>
      <c r="D75" s="483" t="s">
        <v>925</v>
      </c>
      <c r="E75" s="24"/>
    </row>
    <row r="76" spans="1:5" s="16" customFormat="1" ht="21" x14ac:dyDescent="0.25">
      <c r="A76" s="290" t="s">
        <v>794</v>
      </c>
      <c r="B76" s="479" t="s">
        <v>926</v>
      </c>
      <c r="C76" s="482" t="s">
        <v>926</v>
      </c>
      <c r="D76" s="468" t="s">
        <v>926</v>
      </c>
      <c r="E76" s="467"/>
    </row>
    <row r="77" spans="1:5" s="16" customFormat="1" x14ac:dyDescent="0.25">
      <c r="A77" s="292" t="s">
        <v>795</v>
      </c>
      <c r="B77" s="444"/>
      <c r="C77" s="442"/>
      <c r="D77" s="486"/>
      <c r="E77"/>
    </row>
    <row r="78" spans="1:5" s="16" customFormat="1" ht="20.399999999999999" x14ac:dyDescent="0.25">
      <c r="A78" s="526" t="s">
        <v>796</v>
      </c>
      <c r="B78" s="527" t="s">
        <v>927</v>
      </c>
      <c r="C78" s="527" t="s">
        <v>928</v>
      </c>
      <c r="D78" s="528" t="s">
        <v>927</v>
      </c>
      <c r="E78"/>
    </row>
    <row r="79" spans="1:5" s="16" customFormat="1" ht="20.399999999999999" x14ac:dyDescent="0.25">
      <c r="A79" s="532" t="s">
        <v>797</v>
      </c>
      <c r="B79" s="481" t="s">
        <v>910</v>
      </c>
      <c r="C79" s="481"/>
      <c r="D79" s="481" t="s">
        <v>910</v>
      </c>
      <c r="E79"/>
    </row>
    <row r="80" spans="1:5" s="16" customFormat="1" x14ac:dyDescent="0.25">
      <c r="A80" s="445"/>
      <c r="B80" s="529"/>
      <c r="C80" s="530"/>
      <c r="D80" s="531"/>
      <c r="E80"/>
    </row>
    <row r="81" spans="1:5" s="83" customFormat="1" x14ac:dyDescent="0.25">
      <c r="A81" s="506"/>
      <c r="B81" s="505" t="s">
        <v>776</v>
      </c>
      <c r="C81" s="504" t="s">
        <v>776</v>
      </c>
      <c r="D81" s="505" t="s">
        <v>776</v>
      </c>
      <c r="E81" s="467"/>
    </row>
    <row r="82" spans="1:5" s="16" customFormat="1" ht="41.4" x14ac:dyDescent="0.25">
      <c r="A82" s="501" t="s">
        <v>777</v>
      </c>
      <c r="B82" s="477" t="s">
        <v>929</v>
      </c>
      <c r="C82" s="502" t="s">
        <v>930</v>
      </c>
      <c r="D82" s="503" t="s">
        <v>931</v>
      </c>
      <c r="E82"/>
    </row>
    <row r="83" spans="1:5" s="16" customFormat="1" ht="72" x14ac:dyDescent="0.25">
      <c r="A83" s="447" t="s">
        <v>938</v>
      </c>
      <c r="B83" s="442"/>
      <c r="C83" s="442" t="s">
        <v>932</v>
      </c>
      <c r="D83" s="486"/>
      <c r="E83"/>
    </row>
    <row r="84" spans="1:5" s="16" customFormat="1" ht="21" x14ac:dyDescent="0.25">
      <c r="A84" s="447" t="s">
        <v>780</v>
      </c>
      <c r="B84" s="56" t="s">
        <v>933</v>
      </c>
      <c r="C84" s="473" t="s">
        <v>933</v>
      </c>
      <c r="D84" s="484" t="s">
        <v>933</v>
      </c>
      <c r="E84" s="24"/>
    </row>
    <row r="85" spans="1:5" s="16" customFormat="1" ht="51.6" x14ac:dyDescent="0.25">
      <c r="A85" s="447" t="s">
        <v>939</v>
      </c>
      <c r="B85" s="442" t="s">
        <v>918</v>
      </c>
      <c r="C85" s="442" t="s">
        <v>918</v>
      </c>
      <c r="D85" s="486" t="s">
        <v>918</v>
      </c>
      <c r="E85"/>
    </row>
    <row r="86" spans="1:5" s="16" customFormat="1" ht="31.2" x14ac:dyDescent="0.25">
      <c r="A86" s="447" t="s">
        <v>940</v>
      </c>
      <c r="B86" s="56" t="s">
        <v>920</v>
      </c>
      <c r="C86" s="484" t="s">
        <v>920</v>
      </c>
      <c r="D86" s="484" t="s">
        <v>920</v>
      </c>
      <c r="E86" s="24"/>
    </row>
    <row r="87" spans="1:5" ht="40.799999999999997" x14ac:dyDescent="0.25">
      <c r="A87" s="448" t="s">
        <v>941</v>
      </c>
      <c r="B87" s="442" t="s">
        <v>921</v>
      </c>
      <c r="C87" s="442" t="s">
        <v>921</v>
      </c>
      <c r="D87" s="486" t="s">
        <v>921</v>
      </c>
    </row>
    <row r="88" spans="1:5" ht="31.2" x14ac:dyDescent="0.25">
      <c r="A88" s="447" t="s">
        <v>942</v>
      </c>
      <c r="B88" s="442"/>
      <c r="C88" s="442"/>
      <c r="D88" s="486"/>
    </row>
    <row r="89" spans="1:5" ht="21" x14ac:dyDescent="0.25">
      <c r="A89" s="447" t="s">
        <v>785</v>
      </c>
      <c r="B89" s="442"/>
      <c r="C89" s="442"/>
      <c r="D89" s="486"/>
    </row>
    <row r="90" spans="1:5" ht="41.4" x14ac:dyDescent="0.25">
      <c r="A90" s="447" t="s">
        <v>943</v>
      </c>
      <c r="B90" s="442">
        <v>232</v>
      </c>
      <c r="C90" s="442">
        <v>17</v>
      </c>
      <c r="D90" s="486">
        <v>2274</v>
      </c>
    </row>
    <row r="91" spans="1:5" ht="21" x14ac:dyDescent="0.25">
      <c r="A91" s="447" t="s">
        <v>787</v>
      </c>
      <c r="B91" s="442"/>
      <c r="C91" s="442"/>
      <c r="D91" s="486"/>
    </row>
    <row r="92" spans="1:5" ht="21" x14ac:dyDescent="0.25">
      <c r="A92" s="449" t="s">
        <v>944</v>
      </c>
      <c r="B92" s="442"/>
      <c r="C92" s="442"/>
      <c r="D92" s="486"/>
    </row>
    <row r="93" spans="1:5" ht="21" x14ac:dyDescent="0.25">
      <c r="A93" s="449" t="s">
        <v>789</v>
      </c>
      <c r="B93" s="442"/>
      <c r="C93" s="442"/>
      <c r="D93" s="486"/>
    </row>
    <row r="94" spans="1:5" ht="21" x14ac:dyDescent="0.25">
      <c r="A94" s="449" t="s">
        <v>945</v>
      </c>
      <c r="B94" s="442"/>
      <c r="C94" s="442"/>
      <c r="D94" s="486"/>
    </row>
    <row r="95" spans="1:5" ht="21" x14ac:dyDescent="0.25">
      <c r="A95" s="449" t="s">
        <v>791</v>
      </c>
      <c r="B95" s="442"/>
      <c r="C95" s="442"/>
      <c r="D95" s="486"/>
    </row>
    <row r="96" spans="1:5" ht="20.399999999999999" x14ac:dyDescent="0.25">
      <c r="A96" s="448" t="s">
        <v>946</v>
      </c>
      <c r="B96" s="442"/>
      <c r="C96" s="442"/>
      <c r="D96" s="486"/>
    </row>
    <row r="97" spans="1:5" ht="40.799999999999997" x14ac:dyDescent="0.25">
      <c r="A97" s="448" t="s">
        <v>947</v>
      </c>
      <c r="B97" s="441" t="s">
        <v>934</v>
      </c>
      <c r="C97" s="485" t="s">
        <v>925</v>
      </c>
      <c r="D97" s="483" t="s">
        <v>925</v>
      </c>
      <c r="E97" s="24"/>
    </row>
    <row r="98" spans="1:5" ht="21" x14ac:dyDescent="0.25">
      <c r="A98" s="447" t="s">
        <v>948</v>
      </c>
      <c r="B98" s="442" t="s">
        <v>935</v>
      </c>
      <c r="C98" s="56" t="s">
        <v>926</v>
      </c>
      <c r="D98" s="468" t="s">
        <v>926</v>
      </c>
    </row>
    <row r="99" spans="1:5" x14ac:dyDescent="0.25">
      <c r="A99" s="449" t="s">
        <v>795</v>
      </c>
      <c r="B99" s="442" t="s">
        <v>936</v>
      </c>
      <c r="C99" s="442"/>
      <c r="D99" s="486"/>
    </row>
    <row r="100" spans="1:5" ht="20.399999999999999" x14ac:dyDescent="0.25">
      <c r="A100" s="448" t="s">
        <v>949</v>
      </c>
      <c r="B100" s="444" t="s">
        <v>927</v>
      </c>
      <c r="C100" s="442" t="s">
        <v>928</v>
      </c>
      <c r="D100" s="495" t="s">
        <v>927</v>
      </c>
    </row>
    <row r="101" spans="1:5" ht="31.2" x14ac:dyDescent="0.25">
      <c r="A101" s="448" t="s">
        <v>950</v>
      </c>
      <c r="B101" s="442" t="s">
        <v>910</v>
      </c>
      <c r="C101" s="442"/>
      <c r="D101" s="486" t="s">
        <v>937</v>
      </c>
    </row>
    <row r="102" spans="1:5" x14ac:dyDescent="0.25">
      <c r="A102" s="493"/>
      <c r="B102" s="494"/>
      <c r="C102" s="494"/>
      <c r="D102" s="494"/>
      <c r="E102" s="24"/>
    </row>
    <row r="103" spans="1:5" x14ac:dyDescent="0.25">
      <c r="D103" s="24"/>
      <c r="E103" s="24"/>
    </row>
    <row r="104" spans="1:5" x14ac:dyDescent="0.25">
      <c r="A104" s="45"/>
      <c r="B104" s="425" t="s">
        <v>776</v>
      </c>
      <c r="C104" s="425" t="s">
        <v>776</v>
      </c>
      <c r="D104" s="497" t="s">
        <v>776</v>
      </c>
    </row>
    <row r="105" spans="1:5" ht="21" x14ac:dyDescent="0.25">
      <c r="A105" s="446" t="s">
        <v>777</v>
      </c>
      <c r="B105" s="442" t="s">
        <v>951</v>
      </c>
      <c r="C105" s="442" t="s">
        <v>952</v>
      </c>
      <c r="D105" s="486" t="s">
        <v>953</v>
      </c>
    </row>
    <row r="106" spans="1:5" ht="72" x14ac:dyDescent="0.25">
      <c r="A106" s="447" t="s">
        <v>938</v>
      </c>
      <c r="B106" s="442" t="s">
        <v>954</v>
      </c>
      <c r="C106" s="442"/>
      <c r="D106" s="498"/>
    </row>
    <row r="107" spans="1:5" ht="21" x14ac:dyDescent="0.25">
      <c r="A107" s="447" t="s">
        <v>780</v>
      </c>
      <c r="B107" s="488" t="s">
        <v>955</v>
      </c>
      <c r="C107" s="470" t="s">
        <v>955</v>
      </c>
      <c r="D107" s="487" t="s">
        <v>956</v>
      </c>
    </row>
    <row r="108" spans="1:5" ht="51.6" x14ac:dyDescent="0.25">
      <c r="A108" s="447" t="s">
        <v>939</v>
      </c>
      <c r="B108" s="490" t="s">
        <v>917</v>
      </c>
      <c r="C108" s="489" t="s">
        <v>917</v>
      </c>
      <c r="D108" s="476" t="s">
        <v>917</v>
      </c>
      <c r="E108" s="24"/>
    </row>
    <row r="109" spans="1:5" ht="31.2" x14ac:dyDescent="0.25">
      <c r="A109" s="447" t="s">
        <v>940</v>
      </c>
      <c r="B109" s="442" t="s">
        <v>919</v>
      </c>
      <c r="C109" s="442" t="s">
        <v>920</v>
      </c>
      <c r="D109" s="499" t="s">
        <v>919</v>
      </c>
      <c r="E109" s="24"/>
    </row>
    <row r="110" spans="1:5" ht="40.799999999999997" x14ac:dyDescent="0.25">
      <c r="A110" s="448" t="s">
        <v>941</v>
      </c>
      <c r="B110" s="442" t="s">
        <v>921</v>
      </c>
      <c r="C110" s="442" t="s">
        <v>921</v>
      </c>
      <c r="D110" s="486" t="s">
        <v>921</v>
      </c>
    </row>
    <row r="111" spans="1:5" ht="41.4" x14ac:dyDescent="0.25">
      <c r="A111" s="447" t="s">
        <v>942</v>
      </c>
      <c r="B111" s="442" t="s">
        <v>1025</v>
      </c>
      <c r="C111" s="442"/>
      <c r="D111" s="486"/>
    </row>
    <row r="112" spans="1:5" ht="21" x14ac:dyDescent="0.25">
      <c r="A112" s="447" t="s">
        <v>785</v>
      </c>
      <c r="B112" s="442"/>
      <c r="C112" s="442"/>
      <c r="D112" s="486"/>
    </row>
    <row r="113" spans="1:5" ht="41.4" x14ac:dyDescent="0.25">
      <c r="A113" s="447" t="s">
        <v>943</v>
      </c>
      <c r="B113" s="442"/>
      <c r="C113" s="442">
        <v>218</v>
      </c>
      <c r="D113" s="486" t="s">
        <v>957</v>
      </c>
    </row>
    <row r="114" spans="1:5" ht="21" x14ac:dyDescent="0.25">
      <c r="A114" s="447" t="s">
        <v>787</v>
      </c>
      <c r="B114" s="442"/>
      <c r="C114" s="442"/>
      <c r="D114" s="486"/>
    </row>
    <row r="115" spans="1:5" ht="21" x14ac:dyDescent="0.25">
      <c r="A115" s="449" t="s">
        <v>944</v>
      </c>
      <c r="B115" s="442"/>
      <c r="C115" s="442"/>
      <c r="D115" s="495"/>
    </row>
    <row r="116" spans="1:5" ht="21" x14ac:dyDescent="0.25">
      <c r="A116" s="449" t="s">
        <v>789</v>
      </c>
      <c r="B116" s="442"/>
      <c r="C116" s="442"/>
      <c r="D116" s="495"/>
    </row>
    <row r="117" spans="1:5" ht="21" x14ac:dyDescent="0.25">
      <c r="A117" s="449" t="s">
        <v>945</v>
      </c>
      <c r="B117" s="442"/>
      <c r="C117" s="442"/>
      <c r="D117" s="486"/>
    </row>
    <row r="118" spans="1:5" ht="21" x14ac:dyDescent="0.25">
      <c r="A118" s="449" t="s">
        <v>791</v>
      </c>
      <c r="B118" s="442"/>
      <c r="C118" s="442"/>
      <c r="D118" s="486"/>
    </row>
    <row r="119" spans="1:5" ht="20.399999999999999" x14ac:dyDescent="0.25">
      <c r="A119" s="448" t="s">
        <v>946</v>
      </c>
      <c r="B119" s="444" t="s">
        <v>958</v>
      </c>
      <c r="C119" s="444" t="s">
        <v>958</v>
      </c>
      <c r="D119" s="495" t="s">
        <v>958</v>
      </c>
    </row>
    <row r="120" spans="1:5" ht="40.799999999999997" x14ac:dyDescent="0.25">
      <c r="A120" s="448" t="s">
        <v>947</v>
      </c>
      <c r="B120" s="442" t="s">
        <v>934</v>
      </c>
      <c r="C120" s="444" t="s">
        <v>925</v>
      </c>
      <c r="D120" s="495" t="s">
        <v>925</v>
      </c>
    </row>
    <row r="121" spans="1:5" ht="21" x14ac:dyDescent="0.25">
      <c r="A121" s="447" t="s">
        <v>948</v>
      </c>
      <c r="B121" s="442" t="s">
        <v>959</v>
      </c>
      <c r="C121" s="444" t="s">
        <v>926</v>
      </c>
      <c r="D121" s="495" t="s">
        <v>926</v>
      </c>
    </row>
    <row r="122" spans="1:5" x14ac:dyDescent="0.25">
      <c r="A122" s="449" t="s">
        <v>795</v>
      </c>
      <c r="B122" s="442"/>
      <c r="C122" s="442"/>
      <c r="D122" s="495"/>
    </row>
    <row r="123" spans="1:5" ht="21" x14ac:dyDescent="0.25">
      <c r="A123" s="448" t="s">
        <v>949</v>
      </c>
      <c r="B123" s="444" t="s">
        <v>927</v>
      </c>
      <c r="C123" s="444" t="s">
        <v>927</v>
      </c>
      <c r="D123" s="480" t="s">
        <v>928</v>
      </c>
    </row>
    <row r="124" spans="1:5" ht="20.399999999999999" x14ac:dyDescent="0.25">
      <c r="A124" s="448" t="s">
        <v>950</v>
      </c>
      <c r="B124" s="442" t="s">
        <v>910</v>
      </c>
      <c r="C124" s="442" t="s">
        <v>910</v>
      </c>
      <c r="D124" s="500"/>
      <c r="E124" s="24"/>
    </row>
  </sheetData>
  <sheetProtection selectLockedCells="1" selectUnlockedCells="1"/>
  <mergeCells count="15">
    <mergeCell ref="A54:B54"/>
    <mergeCell ref="A57:B57"/>
    <mergeCell ref="F57:F60"/>
    <mergeCell ref="A35:D35"/>
    <mergeCell ref="A51:B51"/>
    <mergeCell ref="A52:B52"/>
    <mergeCell ref="A53:B53"/>
    <mergeCell ref="A8:B8"/>
    <mergeCell ref="A21:C21"/>
    <mergeCell ref="A22:C22"/>
    <mergeCell ref="A23:C23"/>
    <mergeCell ref="A1:D1"/>
    <mergeCell ref="A5:B5"/>
    <mergeCell ref="A6:B6"/>
    <mergeCell ref="A7:B7"/>
  </mergeCells>
  <dataValidations disablePrompts="1" count="1">
    <dataValidation type="list" operator="equal" allowBlank="1" sqref="C51:D52">
      <formula1>"Oui ,Non,"</formula1>
      <formula2>0</formula2>
    </dataValidation>
  </dataValidations>
  <printOptions horizontalCentered="1"/>
  <pageMargins left="0.23622047244094491" right="0.23622047244094491" top="0.74803149606299213" bottom="0.74803149606299213" header="0.31496062992125984" footer="0.31496062992125984"/>
  <pageSetup paperSize="9" firstPageNumber="21" orientation="portrait" useFirstPageNumber="1" r:id="rId1"/>
  <headerFooter alignWithMargins="0">
    <oddHeader>&amp;CArchives départementales de l'Oise</oddHeader>
  </headerFooter>
  <rowBreaks count="1" manualBreakCount="1">
    <brk id="5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8"/>
  <sheetViews>
    <sheetView showWhiteSpace="0" view="pageLayout" zoomScaleNormal="100" zoomScaleSheetLayoutView="100" workbookViewId="0">
      <selection activeCell="B66" sqref="B66"/>
    </sheetView>
  </sheetViews>
  <sheetFormatPr baseColWidth="10" defaultRowHeight="13.2" x14ac:dyDescent="0.25"/>
  <cols>
    <col min="1" max="1" width="29.109375" customWidth="1"/>
    <col min="2" max="2" width="11.6640625" customWidth="1"/>
    <col min="3" max="3" width="15.109375" customWidth="1"/>
    <col min="4" max="4" width="14.109375" style="100" customWidth="1"/>
    <col min="5" max="5" width="15.44140625" style="293" customWidth="1"/>
    <col min="6" max="6" width="2.5546875" customWidth="1"/>
    <col min="7" max="7" width="65" customWidth="1"/>
  </cols>
  <sheetData>
    <row r="1" spans="1:7" x14ac:dyDescent="0.25">
      <c r="A1" s="666" t="s">
        <v>798</v>
      </c>
      <c r="B1" s="666"/>
      <c r="C1" s="666"/>
      <c r="D1" s="666"/>
      <c r="E1" s="666"/>
    </row>
    <row r="3" spans="1:7" ht="12.9" customHeight="1" x14ac:dyDescent="0.25">
      <c r="G3" s="673" t="s">
        <v>799</v>
      </c>
    </row>
    <row r="4" spans="1:7" ht="12.9" customHeight="1" x14ac:dyDescent="0.25">
      <c r="A4" s="34" t="s">
        <v>800</v>
      </c>
      <c r="G4" s="673"/>
    </row>
    <row r="5" spans="1:7" x14ac:dyDescent="0.25">
      <c r="A5" s="45" t="s">
        <v>801</v>
      </c>
      <c r="C5" s="24"/>
      <c r="D5"/>
      <c r="E5" s="74">
        <v>40</v>
      </c>
      <c r="G5" s="673"/>
    </row>
    <row r="6" spans="1:7" x14ac:dyDescent="0.25">
      <c r="A6" s="45" t="s">
        <v>802</v>
      </c>
      <c r="C6" s="24"/>
      <c r="D6"/>
      <c r="E6" s="145" t="s">
        <v>843</v>
      </c>
      <c r="G6" s="673"/>
    </row>
    <row r="7" spans="1:7" ht="12.9" customHeight="1" x14ac:dyDescent="0.25">
      <c r="A7" s="45" t="s">
        <v>803</v>
      </c>
      <c r="D7"/>
      <c r="E7" s="145" t="s">
        <v>843</v>
      </c>
    </row>
    <row r="8" spans="1:7" ht="12.9" customHeight="1" x14ac:dyDescent="0.25">
      <c r="A8" s="45" t="s">
        <v>804</v>
      </c>
      <c r="D8"/>
      <c r="E8" s="74"/>
    </row>
    <row r="9" spans="1:7" x14ac:dyDescent="0.25">
      <c r="A9" s="45" t="s">
        <v>805</v>
      </c>
      <c r="D9"/>
      <c r="E9" s="74"/>
    </row>
    <row r="10" spans="1:7" x14ac:dyDescent="0.25">
      <c r="B10" s="45" t="s">
        <v>806</v>
      </c>
      <c r="D10"/>
      <c r="E10" s="295">
        <v>50</v>
      </c>
    </row>
    <row r="11" spans="1:7" x14ac:dyDescent="0.25">
      <c r="B11" s="45" t="s">
        <v>807</v>
      </c>
      <c r="D11"/>
      <c r="E11" s="295">
        <v>18</v>
      </c>
    </row>
    <row r="12" spans="1:7" x14ac:dyDescent="0.25">
      <c r="B12" s="45" t="s">
        <v>808</v>
      </c>
      <c r="D12"/>
      <c r="E12" s="295">
        <v>12</v>
      </c>
    </row>
    <row r="13" spans="1:7" ht="12.9" customHeight="1" x14ac:dyDescent="0.25">
      <c r="B13" s="45" t="s">
        <v>809</v>
      </c>
      <c r="D13"/>
      <c r="E13" s="295">
        <v>2</v>
      </c>
      <c r="G13" s="673" t="s">
        <v>810</v>
      </c>
    </row>
    <row r="14" spans="1:7" ht="12.9" customHeight="1" x14ac:dyDescent="0.25">
      <c r="A14" s="45"/>
      <c r="D14"/>
      <c r="E14"/>
      <c r="G14" s="673"/>
    </row>
    <row r="15" spans="1:7" x14ac:dyDescent="0.25">
      <c r="A15" s="34" t="s">
        <v>811</v>
      </c>
      <c r="C15" s="187"/>
      <c r="D15"/>
      <c r="E15" s="296">
        <v>1953</v>
      </c>
      <c r="G15" s="673"/>
    </row>
    <row r="16" spans="1:7" ht="38.1" customHeight="1" x14ac:dyDescent="0.25">
      <c r="A16" s="674" t="s">
        <v>812</v>
      </c>
      <c r="B16" s="674"/>
      <c r="C16" s="674"/>
      <c r="D16" s="674"/>
      <c r="E16" s="533" t="s">
        <v>1026</v>
      </c>
      <c r="G16" s="673"/>
    </row>
    <row r="17" spans="1:7" x14ac:dyDescent="0.25">
      <c r="A17" s="34"/>
      <c r="C17" s="24"/>
      <c r="D17"/>
      <c r="E17" s="297"/>
      <c r="G17" s="673"/>
    </row>
    <row r="18" spans="1:7" x14ac:dyDescent="0.25">
      <c r="A18" s="34" t="s">
        <v>813</v>
      </c>
      <c r="C18" s="24"/>
      <c r="D18"/>
      <c r="E18" s="75">
        <f>SUM(E19:E24)</f>
        <v>993</v>
      </c>
      <c r="G18" s="298"/>
    </row>
    <row r="19" spans="1:7" ht="12.9" customHeight="1" x14ac:dyDescent="0.25">
      <c r="A19" s="173" t="s">
        <v>814</v>
      </c>
      <c r="B19" s="173"/>
      <c r="C19" s="24"/>
      <c r="D19"/>
      <c r="E19" s="74">
        <v>45</v>
      </c>
      <c r="G19" s="673" t="s">
        <v>815</v>
      </c>
    </row>
    <row r="20" spans="1:7" x14ac:dyDescent="0.25">
      <c r="A20" s="173" t="s">
        <v>816</v>
      </c>
      <c r="B20" s="173"/>
      <c r="C20" s="24"/>
      <c r="D20"/>
      <c r="E20" s="74">
        <v>187</v>
      </c>
      <c r="G20" s="673"/>
    </row>
    <row r="21" spans="1:7" x14ac:dyDescent="0.25">
      <c r="A21" s="173" t="s">
        <v>817</v>
      </c>
      <c r="B21" s="173"/>
      <c r="C21" s="24"/>
      <c r="D21"/>
      <c r="E21" s="74">
        <v>42</v>
      </c>
      <c r="G21" s="673"/>
    </row>
    <row r="22" spans="1:7" ht="12.9" customHeight="1" x14ac:dyDescent="0.25">
      <c r="A22" s="173" t="s">
        <v>818</v>
      </c>
      <c r="B22" s="299"/>
      <c r="C22" s="24"/>
      <c r="D22"/>
      <c r="E22" s="74">
        <v>41</v>
      </c>
      <c r="G22" s="298"/>
    </row>
    <row r="23" spans="1:7" ht="13.35" customHeight="1" x14ac:dyDescent="0.25">
      <c r="A23" s="173" t="s">
        <v>819</v>
      </c>
      <c r="B23" s="300"/>
      <c r="C23" s="301"/>
      <c r="D23"/>
      <c r="E23" s="74">
        <v>28</v>
      </c>
      <c r="G23" s="298"/>
    </row>
    <row r="24" spans="1:7" x14ac:dyDescent="0.25">
      <c r="A24" s="173" t="s">
        <v>820</v>
      </c>
      <c r="B24" s="173"/>
      <c r="C24" s="24"/>
      <c r="D24"/>
      <c r="E24" s="74">
        <v>650</v>
      </c>
      <c r="G24" s="298"/>
    </row>
    <row r="25" spans="1:7" ht="12.9" customHeight="1" x14ac:dyDescent="0.25">
      <c r="D25"/>
      <c r="E25" s="302"/>
    </row>
    <row r="26" spans="1:7" ht="12.9" customHeight="1" x14ac:dyDescent="0.25">
      <c r="A26" s="34" t="s">
        <v>821</v>
      </c>
      <c r="C26" s="24"/>
      <c r="D26"/>
      <c r="E26" s="400">
        <f>SUM(E31:E35)</f>
        <v>11438</v>
      </c>
      <c r="G26" s="673" t="s">
        <v>822</v>
      </c>
    </row>
    <row r="27" spans="1:7" x14ac:dyDescent="0.25">
      <c r="A27" s="34"/>
      <c r="C27" s="24"/>
      <c r="D27"/>
      <c r="E27"/>
      <c r="G27" s="673"/>
    </row>
    <row r="28" spans="1:7" x14ac:dyDescent="0.25">
      <c r="A28" s="34" t="s">
        <v>823</v>
      </c>
      <c r="D28"/>
      <c r="G28" s="673"/>
    </row>
    <row r="29" spans="1:7" ht="12.9" customHeight="1" x14ac:dyDescent="0.25">
      <c r="A29" s="675"/>
      <c r="B29" s="624" t="s">
        <v>824</v>
      </c>
      <c r="C29" s="624" t="s">
        <v>825</v>
      </c>
      <c r="D29" s="624" t="s">
        <v>826</v>
      </c>
      <c r="E29" s="676" t="s">
        <v>398</v>
      </c>
      <c r="G29" s="673"/>
    </row>
    <row r="30" spans="1:7" x14ac:dyDescent="0.25">
      <c r="A30" s="675"/>
      <c r="B30" s="624"/>
      <c r="C30" s="624"/>
      <c r="D30" s="624"/>
      <c r="E30" s="676"/>
      <c r="G30" s="673"/>
    </row>
    <row r="31" spans="1:7" x14ac:dyDescent="0.25">
      <c r="A31" s="192" t="s">
        <v>827</v>
      </c>
      <c r="B31" s="401">
        <v>10392</v>
      </c>
      <c r="C31" s="401"/>
      <c r="D31" s="401"/>
      <c r="E31" s="402">
        <f>SUM(B31:D31)</f>
        <v>10392</v>
      </c>
    </row>
    <row r="32" spans="1:7" ht="26.4" x14ac:dyDescent="0.25">
      <c r="A32" s="192" t="s">
        <v>828</v>
      </c>
      <c r="B32" s="401">
        <v>852</v>
      </c>
      <c r="C32" s="401"/>
      <c r="D32" s="401"/>
      <c r="E32" s="402">
        <f>SUM(B32:D32)</f>
        <v>852</v>
      </c>
    </row>
    <row r="33" spans="1:7" x14ac:dyDescent="0.25">
      <c r="A33" s="192" t="s">
        <v>829</v>
      </c>
      <c r="B33" s="401">
        <v>194</v>
      </c>
      <c r="C33" s="401"/>
      <c r="D33" s="401"/>
      <c r="E33" s="402">
        <f>SUM(B33:D33)</f>
        <v>194</v>
      </c>
    </row>
    <row r="34" spans="1:7" ht="26.4" x14ac:dyDescent="0.25">
      <c r="A34" s="192" t="s">
        <v>640</v>
      </c>
      <c r="B34" s="401">
        <v>0</v>
      </c>
      <c r="C34" s="401"/>
      <c r="D34" s="401"/>
      <c r="E34" s="402">
        <f>SUM(B34:D34)</f>
        <v>0</v>
      </c>
    </row>
    <row r="35" spans="1:7" ht="26.4" x14ac:dyDescent="0.25">
      <c r="A35" s="192" t="s">
        <v>830</v>
      </c>
      <c r="B35" s="401">
        <v>0</v>
      </c>
      <c r="C35" s="401"/>
      <c r="D35" s="401"/>
      <c r="E35" s="402">
        <f>SUM(B35:D35)</f>
        <v>0</v>
      </c>
    </row>
    <row r="36" spans="1:7" x14ac:dyDescent="0.25">
      <c r="D36"/>
      <c r="E36" s="302"/>
    </row>
    <row r="37" spans="1:7" x14ac:dyDescent="0.25">
      <c r="D37"/>
      <c r="E37" s="302"/>
    </row>
    <row r="38" spans="1:7" x14ac:dyDescent="0.25">
      <c r="A38" s="34" t="s">
        <v>831</v>
      </c>
      <c r="D38"/>
      <c r="E38" s="302"/>
    </row>
    <row r="39" spans="1:7" ht="13.35" customHeight="1" x14ac:dyDescent="0.25">
      <c r="A39" s="681" t="s">
        <v>832</v>
      </c>
      <c r="B39" s="681"/>
      <c r="C39" s="24"/>
      <c r="D39"/>
      <c r="E39" s="74">
        <v>13</v>
      </c>
      <c r="G39" s="673" t="s">
        <v>833</v>
      </c>
    </row>
    <row r="40" spans="1:7" ht="13.35" customHeight="1" x14ac:dyDescent="0.25">
      <c r="A40" s="681" t="s">
        <v>834</v>
      </c>
      <c r="B40" s="681"/>
      <c r="C40" s="24"/>
      <c r="D40"/>
      <c r="E40" s="74">
        <v>60</v>
      </c>
      <c r="G40" s="673"/>
    </row>
    <row r="41" spans="1:7" ht="13.35" customHeight="1" x14ac:dyDescent="0.25">
      <c r="A41" s="681" t="s">
        <v>835</v>
      </c>
      <c r="B41" s="681"/>
      <c r="C41" s="24"/>
      <c r="D41"/>
      <c r="E41" s="74">
        <v>0</v>
      </c>
    </row>
    <row r="42" spans="1:7" ht="13.35" customHeight="1" x14ac:dyDescent="0.25">
      <c r="A42" s="305"/>
      <c r="B42" s="305"/>
      <c r="C42" s="306"/>
      <c r="D42" s="40"/>
      <c r="E42" s="307"/>
    </row>
    <row r="43" spans="1:7" x14ac:dyDescent="0.25">
      <c r="A43" s="304"/>
      <c r="B43" s="304"/>
      <c r="C43" s="24"/>
      <c r="D43"/>
    </row>
    <row r="44" spans="1:7" x14ac:dyDescent="0.25">
      <c r="A44" s="34" t="s">
        <v>836</v>
      </c>
      <c r="D44"/>
      <c r="E44" s="400">
        <f>E45+E46+E47</f>
        <v>1692</v>
      </c>
      <c r="G44" s="294" t="s">
        <v>837</v>
      </c>
    </row>
    <row r="45" spans="1:7" x14ac:dyDescent="0.25">
      <c r="A45" s="45" t="s">
        <v>838</v>
      </c>
      <c r="D45"/>
      <c r="E45" s="295">
        <v>206</v>
      </c>
    </row>
    <row r="46" spans="1:7" x14ac:dyDescent="0.25">
      <c r="A46" s="45" t="s">
        <v>839</v>
      </c>
      <c r="D46"/>
      <c r="E46" s="295">
        <v>506</v>
      </c>
    </row>
    <row r="47" spans="1:7" x14ac:dyDescent="0.25">
      <c r="A47" s="45" t="s">
        <v>840</v>
      </c>
      <c r="D47"/>
      <c r="E47" s="295">
        <v>980</v>
      </c>
    </row>
    <row r="48" spans="1:7" x14ac:dyDescent="0.25">
      <c r="A48" s="45" t="s">
        <v>841</v>
      </c>
      <c r="D48"/>
      <c r="E48" s="145" t="s">
        <v>843</v>
      </c>
    </row>
    <row r="49" spans="1:6" x14ac:dyDescent="0.25">
      <c r="A49" t="s">
        <v>842</v>
      </c>
      <c r="C49" s="677"/>
      <c r="D49" s="677"/>
      <c r="E49" s="677"/>
      <c r="F49" s="467"/>
    </row>
    <row r="52" spans="1:6" x14ac:dyDescent="0.25">
      <c r="A52" s="34" t="s">
        <v>0</v>
      </c>
    </row>
    <row r="53" spans="1:6" x14ac:dyDescent="0.25">
      <c r="A53" s="308" t="s">
        <v>1</v>
      </c>
      <c r="E53" s="309" t="s">
        <v>844</v>
      </c>
    </row>
    <row r="54" spans="1:6" x14ac:dyDescent="0.25">
      <c r="A54" s="242" t="s">
        <v>2</v>
      </c>
      <c r="E54" s="401">
        <v>243</v>
      </c>
    </row>
    <row r="55" spans="1:6" x14ac:dyDescent="0.25">
      <c r="A55" s="242" t="s">
        <v>3</v>
      </c>
      <c r="E55" s="310">
        <v>13</v>
      </c>
    </row>
    <row r="56" spans="1:6" x14ac:dyDescent="0.25">
      <c r="A56" s="242" t="s">
        <v>4</v>
      </c>
      <c r="E56" s="311"/>
    </row>
    <row r="57" spans="1:6" ht="38.25" customHeight="1" x14ac:dyDescent="0.25">
      <c r="A57" s="678" t="s">
        <v>1058</v>
      </c>
      <c r="B57" s="679"/>
      <c r="C57" s="679"/>
      <c r="D57" s="679"/>
      <c r="E57" s="680"/>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202" ht="12.9" customHeight="1" x14ac:dyDescent="0.25"/>
    <row r="207" ht="13.35" customHeight="1" x14ac:dyDescent="0.25"/>
    <row r="210" ht="13.35" customHeight="1" x14ac:dyDescent="0.25"/>
    <row r="215" ht="13.35" customHeight="1" x14ac:dyDescent="0.25"/>
    <row r="217" ht="12.9" customHeight="1" x14ac:dyDescent="0.25"/>
    <row r="219" ht="13.35" customHeight="1" x14ac:dyDescent="0.25"/>
    <row r="220" ht="13.35" customHeight="1" x14ac:dyDescent="0.25"/>
    <row r="223" ht="12.9" customHeight="1" x14ac:dyDescent="0.25"/>
    <row r="227" ht="12.9" customHeight="1" x14ac:dyDescent="0.25"/>
    <row r="229" ht="14.1" customHeight="1" x14ac:dyDescent="0.25"/>
    <row r="230" ht="14.1" customHeight="1" x14ac:dyDescent="0.25"/>
    <row r="232" ht="13.35" customHeight="1" x14ac:dyDescent="0.25"/>
    <row r="233" ht="12.9" customHeight="1" x14ac:dyDescent="0.25"/>
    <row r="238" ht="13.35" customHeight="1" x14ac:dyDescent="0.25"/>
  </sheetData>
  <sheetProtection selectLockedCells="1" selectUnlockedCells="1"/>
  <mergeCells count="17">
    <mergeCell ref="C49:E49"/>
    <mergeCell ref="A57:E57"/>
    <mergeCell ref="A39:B39"/>
    <mergeCell ref="G39:G40"/>
    <mergeCell ref="A40:B40"/>
    <mergeCell ref="A41:B41"/>
    <mergeCell ref="G26:G30"/>
    <mergeCell ref="A29:A30"/>
    <mergeCell ref="B29:B30"/>
    <mergeCell ref="C29:C30"/>
    <mergeCell ref="D29:D30"/>
    <mergeCell ref="E29:E30"/>
    <mergeCell ref="A1:E1"/>
    <mergeCell ref="G3:G6"/>
    <mergeCell ref="G13:G17"/>
    <mergeCell ref="A16:D16"/>
    <mergeCell ref="G19:G21"/>
  </mergeCells>
  <dataValidations disablePrompts="1" count="3">
    <dataValidation type="list" operator="equal" allowBlank="1" sqref="E6:E7">
      <formula1>"Oui,Non"</formula1>
      <formula2>0</formula2>
    </dataValidation>
    <dataValidation type="list" operator="equal" allowBlank="1" sqref="E48">
      <formula1>"Oui,Non,"</formula1>
      <formula2>0</formula2>
    </dataValidation>
    <dataValidation type="list" operator="equal" allowBlank="1" sqref="E53">
      <formula1>"Oui,Non"</formula1>
      <formula2>0</formula2>
    </dataValidation>
  </dataValidations>
  <printOptions horizontalCentered="1"/>
  <pageMargins left="0.6692913385826772" right="0.6692913385826772" top="0.6692913385826772" bottom="0.6692913385826772" header="0.51181102362204722" footer="0.51181102362204722"/>
  <pageSetup paperSize="9" firstPageNumber="26" orientation="portrait" useFirstPageNumber="1" horizontalDpi="300" verticalDpi="300" r:id="rId1"/>
  <headerFooter alignWithMargins="0">
    <oddHeader>&amp;CArchives départementales de l'Oise</oddHeader>
  </headerFooter>
  <rowBreaks count="3" manualBreakCount="3">
    <brk id="51" max="16383" man="1"/>
    <brk id="86" max="16383" man="1"/>
    <brk id="138" max="16383" man="1"/>
  </rowBreaks>
  <colBreaks count="1" manualBreakCount="1">
    <brk id="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opLeftCell="A34" zoomScaleNormal="100" zoomScaleSheetLayoutView="100" workbookViewId="0">
      <selection activeCell="A57" sqref="A57"/>
    </sheetView>
  </sheetViews>
  <sheetFormatPr baseColWidth="10" defaultColWidth="11.5546875" defaultRowHeight="13.2" x14ac:dyDescent="0.25"/>
  <cols>
    <col min="1" max="1" width="72.109375" style="242" customWidth="1"/>
    <col min="2" max="2" width="12.6640625" style="242" customWidth="1"/>
    <col min="3" max="3" width="11.5546875" style="242" customWidth="1"/>
    <col min="4" max="4" width="11.5546875" style="203" customWidth="1"/>
    <col min="5" max="7" width="11.5546875" style="242" customWidth="1"/>
    <col min="8" max="8" width="22.44140625" style="242" customWidth="1"/>
    <col min="9" max="16384" width="11.5546875" style="242"/>
  </cols>
  <sheetData>
    <row r="1" spans="1:8" x14ac:dyDescent="0.25">
      <c r="A1" s="666" t="s">
        <v>5</v>
      </c>
      <c r="B1" s="666"/>
    </row>
    <row r="3" spans="1:8" x14ac:dyDescent="0.25">
      <c r="A3" s="312" t="s">
        <v>6</v>
      </c>
      <c r="B3" s="145" t="s">
        <v>844</v>
      </c>
    </row>
    <row r="4" spans="1:8" x14ac:dyDescent="0.25">
      <c r="A4" s="312"/>
      <c r="B4" s="313"/>
    </row>
    <row r="5" spans="1:8" ht="26.4" x14ac:dyDescent="0.25">
      <c r="A5" s="173" t="s">
        <v>7</v>
      </c>
      <c r="B5" s="435" t="s">
        <v>910</v>
      </c>
    </row>
    <row r="6" spans="1:8" ht="92.4" x14ac:dyDescent="0.25">
      <c r="A6" s="173" t="s">
        <v>8</v>
      </c>
      <c r="B6" s="534" t="s">
        <v>1027</v>
      </c>
    </row>
    <row r="7" spans="1:8" x14ac:dyDescent="0.25">
      <c r="A7" s="173"/>
      <c r="B7" s="315"/>
    </row>
    <row r="8" spans="1:8" x14ac:dyDescent="0.25">
      <c r="A8" s="313" t="s">
        <v>9</v>
      </c>
      <c r="B8" s="436">
        <v>2011</v>
      </c>
    </row>
    <row r="9" spans="1:8" x14ac:dyDescent="0.25">
      <c r="A9" s="315" t="s">
        <v>10</v>
      </c>
      <c r="B9" s="314"/>
    </row>
    <row r="10" spans="1:8" x14ac:dyDescent="0.25">
      <c r="A10" s="315"/>
      <c r="B10" s="316"/>
    </row>
    <row r="11" spans="1:8" x14ac:dyDescent="0.25">
      <c r="A11" s="313" t="s">
        <v>11</v>
      </c>
      <c r="B11" s="303"/>
    </row>
    <row r="12" spans="1:8" ht="12.9" customHeight="1" x14ac:dyDescent="0.25">
      <c r="A12" s="684" t="s">
        <v>377</v>
      </c>
      <c r="B12" s="684"/>
      <c r="D12" s="683" t="s">
        <v>12</v>
      </c>
      <c r="E12" s="683"/>
      <c r="F12" s="683"/>
      <c r="G12" s="683"/>
      <c r="H12" s="683"/>
    </row>
    <row r="13" spans="1:8" x14ac:dyDescent="0.25">
      <c r="A13" s="315"/>
      <c r="B13" s="315"/>
    </row>
    <row r="14" spans="1:8" x14ac:dyDescent="0.25">
      <c r="A14" s="317" t="s">
        <v>13</v>
      </c>
      <c r="B14" s="318"/>
    </row>
    <row r="15" spans="1:8" x14ac:dyDescent="0.25">
      <c r="A15" s="299"/>
      <c r="B15" s="318"/>
    </row>
    <row r="16" spans="1:8" x14ac:dyDescent="0.25">
      <c r="A16" s="173" t="s">
        <v>14</v>
      </c>
      <c r="B16" s="426">
        <v>24936090</v>
      </c>
    </row>
    <row r="17" spans="1:9" x14ac:dyDescent="0.25">
      <c r="A17" s="173" t="s">
        <v>15</v>
      </c>
      <c r="B17" s="426">
        <v>429547</v>
      </c>
    </row>
    <row r="18" spans="1:9" x14ac:dyDescent="0.25">
      <c r="A18" s="173" t="s">
        <v>16</v>
      </c>
      <c r="B18" s="426">
        <v>143816</v>
      </c>
    </row>
    <row r="19" spans="1:9" x14ac:dyDescent="0.25">
      <c r="A19" s="319"/>
      <c r="B19" s="320"/>
      <c r="D19" s="222"/>
      <c r="E19" s="321"/>
      <c r="F19" s="321"/>
      <c r="G19" s="321"/>
      <c r="H19" s="321"/>
      <c r="I19" s="321"/>
    </row>
    <row r="20" spans="1:9" ht="12.9" customHeight="1" x14ac:dyDescent="0.25">
      <c r="A20" s="317" t="s">
        <v>17</v>
      </c>
      <c r="B20" s="322"/>
      <c r="D20" s="683" t="s">
        <v>18</v>
      </c>
      <c r="E20" s="683"/>
      <c r="F20" s="683"/>
      <c r="G20" s="683"/>
      <c r="H20" s="683"/>
      <c r="I20" s="323"/>
    </row>
    <row r="21" spans="1:9" x14ac:dyDescent="0.25">
      <c r="A21" s="317"/>
      <c r="B21" s="322"/>
    </row>
    <row r="22" spans="1:9" x14ac:dyDescent="0.25">
      <c r="A22" s="324" t="s">
        <v>19</v>
      </c>
      <c r="B22" s="173"/>
    </row>
    <row r="23" spans="1:9" x14ac:dyDescent="0.25">
      <c r="A23" s="173" t="s">
        <v>20</v>
      </c>
      <c r="B23" s="325" t="s">
        <v>844</v>
      </c>
    </row>
    <row r="24" spans="1:9" x14ac:dyDescent="0.25">
      <c r="A24" s="308" t="s">
        <v>21</v>
      </c>
      <c r="B24" s="325" t="s">
        <v>844</v>
      </c>
    </row>
    <row r="25" spans="1:9" x14ac:dyDescent="0.25">
      <c r="A25" s="173" t="s">
        <v>22</v>
      </c>
      <c r="B25" s="325" t="s">
        <v>844</v>
      </c>
    </row>
    <row r="26" spans="1:9" x14ac:dyDescent="0.25">
      <c r="A26" s="173" t="s">
        <v>23</v>
      </c>
      <c r="B26" s="325" t="s">
        <v>843</v>
      </c>
    </row>
    <row r="27" spans="1:9" x14ac:dyDescent="0.25">
      <c r="A27" s="324" t="s">
        <v>24</v>
      </c>
      <c r="B27" s="423"/>
    </row>
    <row r="28" spans="1:9" x14ac:dyDescent="0.25">
      <c r="A28" s="173" t="s">
        <v>25</v>
      </c>
      <c r="B28" s="325" t="s">
        <v>844</v>
      </c>
    </row>
    <row r="29" spans="1:9" x14ac:dyDescent="0.25">
      <c r="A29" s="308" t="s">
        <v>26</v>
      </c>
      <c r="B29" s="325" t="s">
        <v>843</v>
      </c>
    </row>
    <row r="30" spans="1:9" x14ac:dyDescent="0.25">
      <c r="A30" s="308" t="s">
        <v>27</v>
      </c>
      <c r="B30" s="325" t="s">
        <v>843</v>
      </c>
    </row>
    <row r="31" spans="1:9" x14ac:dyDescent="0.25">
      <c r="A31" s="324" t="s">
        <v>28</v>
      </c>
      <c r="B31" s="423"/>
    </row>
    <row r="32" spans="1:9" x14ac:dyDescent="0.25">
      <c r="A32" s="173" t="s">
        <v>29</v>
      </c>
      <c r="B32" s="325" t="s">
        <v>844</v>
      </c>
    </row>
    <row r="33" spans="1:8" x14ac:dyDescent="0.25">
      <c r="A33" s="308" t="s">
        <v>30</v>
      </c>
      <c r="B33" s="325" t="s">
        <v>844</v>
      </c>
    </row>
    <row r="34" spans="1:8" x14ac:dyDescent="0.25">
      <c r="A34" s="308" t="s">
        <v>31</v>
      </c>
      <c r="B34" s="325" t="s">
        <v>843</v>
      </c>
    </row>
    <row r="35" spans="1:8" x14ac:dyDescent="0.25">
      <c r="A35" s="173" t="s">
        <v>32</v>
      </c>
      <c r="B35" s="325" t="s">
        <v>844</v>
      </c>
    </row>
    <row r="36" spans="1:8" x14ac:dyDescent="0.25">
      <c r="A36" s="173" t="s">
        <v>33</v>
      </c>
      <c r="B36" s="325" t="s">
        <v>844</v>
      </c>
    </row>
    <row r="37" spans="1:8" x14ac:dyDescent="0.25">
      <c r="A37" s="682" t="s">
        <v>1028</v>
      </c>
      <c r="B37" s="682"/>
    </row>
    <row r="38" spans="1:8" x14ac:dyDescent="0.25">
      <c r="A38" s="173" t="s">
        <v>34</v>
      </c>
      <c r="B38" s="325" t="s">
        <v>844</v>
      </c>
    </row>
    <row r="39" spans="1:8" x14ac:dyDescent="0.25">
      <c r="A39" s="173" t="s">
        <v>35</v>
      </c>
      <c r="B39" s="325" t="s">
        <v>844</v>
      </c>
    </row>
    <row r="40" spans="1:8" x14ac:dyDescent="0.25">
      <c r="A40" s="173" t="s">
        <v>36</v>
      </c>
      <c r="B40" s="325" t="s">
        <v>844</v>
      </c>
    </row>
    <row r="41" spans="1:8" ht="12.75" customHeight="1" x14ac:dyDescent="0.25">
      <c r="A41" s="173" t="s">
        <v>37</v>
      </c>
      <c r="B41" s="325" t="s">
        <v>844</v>
      </c>
      <c r="D41" s="683" t="s">
        <v>38</v>
      </c>
      <c r="E41" s="683"/>
      <c r="F41" s="683"/>
      <c r="G41" s="683"/>
      <c r="H41" s="683"/>
    </row>
    <row r="42" spans="1:8" x14ac:dyDescent="0.25">
      <c r="A42" s="324" t="s">
        <v>39</v>
      </c>
    </row>
    <row r="43" spans="1:8" x14ac:dyDescent="0.25">
      <c r="A43" s="173" t="s">
        <v>40</v>
      </c>
      <c r="B43" s="325" t="s">
        <v>844</v>
      </c>
    </row>
    <row r="44" spans="1:8" x14ac:dyDescent="0.25">
      <c r="A44" s="173" t="s">
        <v>41</v>
      </c>
      <c r="B44" s="325" t="s">
        <v>844</v>
      </c>
    </row>
    <row r="45" spans="1:8" x14ac:dyDescent="0.25">
      <c r="A45" s="173" t="s">
        <v>42</v>
      </c>
      <c r="B45" s="325" t="s">
        <v>844</v>
      </c>
    </row>
    <row r="46" spans="1:8" ht="12.9" customHeight="1" x14ac:dyDescent="0.25">
      <c r="A46" s="173" t="s">
        <v>43</v>
      </c>
      <c r="B46" s="325" t="s">
        <v>844</v>
      </c>
      <c r="D46" s="683" t="s">
        <v>44</v>
      </c>
      <c r="E46" s="683"/>
      <c r="F46" s="683"/>
      <c r="G46" s="683"/>
      <c r="H46" s="683"/>
    </row>
    <row r="47" spans="1:8" x14ac:dyDescent="0.25">
      <c r="A47" s="173" t="s">
        <v>45</v>
      </c>
      <c r="B47" s="325" t="s">
        <v>844</v>
      </c>
    </row>
    <row r="48" spans="1:8" x14ac:dyDescent="0.25">
      <c r="A48" s="173" t="s">
        <v>46</v>
      </c>
      <c r="B48" s="325" t="s">
        <v>844</v>
      </c>
    </row>
    <row r="49" spans="1:8" x14ac:dyDescent="0.25">
      <c r="A49" s="173" t="s">
        <v>47</v>
      </c>
      <c r="B49" s="325" t="s">
        <v>843</v>
      </c>
    </row>
    <row r="50" spans="1:8" x14ac:dyDescent="0.25">
      <c r="A50" s="173"/>
      <c r="B50" s="316"/>
    </row>
    <row r="51" spans="1:8" x14ac:dyDescent="0.25">
      <c r="A51" s="317" t="s">
        <v>48</v>
      </c>
      <c r="B51" s="316"/>
    </row>
    <row r="52" spans="1:8" x14ac:dyDescent="0.25">
      <c r="A52" s="173" t="s">
        <v>49</v>
      </c>
      <c r="B52" s="325" t="s">
        <v>843</v>
      </c>
    </row>
    <row r="53" spans="1:8" ht="12.75" customHeight="1" x14ac:dyDescent="0.25">
      <c r="A53" s="173" t="s">
        <v>50</v>
      </c>
      <c r="B53" s="325" t="s">
        <v>843</v>
      </c>
      <c r="D53" s="683" t="s">
        <v>51</v>
      </c>
      <c r="E53" s="683"/>
      <c r="F53" s="683"/>
      <c r="G53" s="683"/>
      <c r="H53" s="683"/>
    </row>
  </sheetData>
  <sheetProtection selectLockedCells="1" selectUnlockedCells="1"/>
  <mergeCells count="8">
    <mergeCell ref="A37:B37"/>
    <mergeCell ref="D41:H41"/>
    <mergeCell ref="D46:H46"/>
    <mergeCell ref="D53:H53"/>
    <mergeCell ref="A1:B1"/>
    <mergeCell ref="A12:B12"/>
    <mergeCell ref="D12:H12"/>
    <mergeCell ref="D20:H20"/>
  </mergeCells>
  <dataValidations disablePrompts="1" count="1">
    <dataValidation type="list" operator="equal" allowBlank="1" sqref="B28:B30 B23:B26 B32:B41 B43:B50 B52:B53 B3">
      <formula1>"Oui,Non"</formula1>
      <formula2>0</formula2>
    </dataValidation>
  </dataValidations>
  <hyperlinks>
    <hyperlink ref="B5" r:id="rId1"/>
    <hyperlink ref="B6" r:id="rId2" display="www.archives.oise.fr/scripturae/_x000a__x000a_"/>
  </hyperlinks>
  <printOptions horizontalCentered="1"/>
  <pageMargins left="0.6692913385826772" right="0.6692913385826772" top="0.6692913385826772" bottom="0.19685039370078741" header="0.51181102362204722" footer="0.51181102362204722"/>
  <pageSetup paperSize="9" firstPageNumber="28" orientation="portrait" useFirstPageNumber="1" horizontalDpi="300" verticalDpi="300" r:id="rId3"/>
  <headerFooter alignWithMargins="0">
    <oddHeader>&amp;CArchives départementales de l'Oise</oddHead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3"/>
  <sheetViews>
    <sheetView view="pageLayout" topLeftCell="A154" zoomScaleNormal="100" workbookViewId="0">
      <selection activeCell="G8" sqref="G8:H8"/>
    </sheetView>
  </sheetViews>
  <sheetFormatPr baseColWidth="10" defaultRowHeight="13.2" x14ac:dyDescent="0.25"/>
  <cols>
    <col min="1" max="1" width="15" customWidth="1"/>
    <col min="2" max="2" width="12.44140625" customWidth="1"/>
    <col min="3" max="3" width="10.6640625" customWidth="1"/>
    <col min="4" max="4" width="10.33203125" customWidth="1"/>
    <col min="5" max="5" width="8" customWidth="1"/>
    <col min="6" max="6" width="12.44140625" customWidth="1"/>
    <col min="7" max="7" width="8.5546875" customWidth="1"/>
    <col min="8" max="8" width="9.88671875" customWidth="1"/>
    <col min="9" max="9" width="7.5546875" customWidth="1"/>
    <col min="10" max="10" width="63.33203125" customWidth="1"/>
    <col min="11" max="11" width="55.109375" customWidth="1"/>
  </cols>
  <sheetData>
    <row r="1" spans="1:10" x14ac:dyDescent="0.25">
      <c r="A1" s="666" t="s">
        <v>52</v>
      </c>
      <c r="B1" s="666"/>
      <c r="C1" s="666"/>
      <c r="D1" s="666"/>
      <c r="E1" s="666"/>
      <c r="F1" s="666"/>
      <c r="G1" s="666"/>
      <c r="H1" s="666"/>
      <c r="I1" s="319"/>
    </row>
    <row r="2" spans="1:10" x14ac:dyDescent="0.25">
      <c r="A2" s="319"/>
      <c r="B2" s="319"/>
      <c r="C2" s="319"/>
      <c r="D2" s="319"/>
      <c r="E2" s="319"/>
      <c r="F2" s="319"/>
      <c r="G2" s="319"/>
      <c r="H2" s="319"/>
      <c r="I2" s="319"/>
    </row>
    <row r="3" spans="1:10" x14ac:dyDescent="0.25">
      <c r="A3" s="319"/>
      <c r="B3" s="319"/>
      <c r="C3" s="319"/>
      <c r="D3" s="319"/>
      <c r="E3" s="319"/>
      <c r="F3" s="319"/>
      <c r="G3" s="319"/>
      <c r="H3" s="319"/>
      <c r="I3" s="319"/>
    </row>
    <row r="4" spans="1:10" ht="12.9" customHeight="1" x14ac:dyDescent="0.25">
      <c r="A4" s="326" t="s">
        <v>53</v>
      </c>
      <c r="B4" s="327"/>
      <c r="C4" s="327"/>
      <c r="D4" s="327"/>
      <c r="I4" s="328"/>
      <c r="J4" s="673" t="s">
        <v>54</v>
      </c>
    </row>
    <row r="5" spans="1:10" ht="12.9" customHeight="1" x14ac:dyDescent="0.25">
      <c r="A5" s="326"/>
      <c r="B5" s="327"/>
      <c r="C5" s="327"/>
      <c r="D5" s="327"/>
      <c r="I5" s="328"/>
      <c r="J5" s="673"/>
    </row>
    <row r="6" spans="1:10" ht="12.9" customHeight="1" x14ac:dyDescent="0.25">
      <c r="A6" s="34" t="s">
        <v>55</v>
      </c>
      <c r="G6" s="685">
        <v>2</v>
      </c>
      <c r="H6" s="685"/>
      <c r="J6" s="673"/>
    </row>
    <row r="7" spans="1:10" ht="12.9" customHeight="1" x14ac:dyDescent="0.25">
      <c r="A7" t="s">
        <v>56</v>
      </c>
      <c r="G7" s="686">
        <v>2</v>
      </c>
      <c r="H7" s="686"/>
      <c r="J7" s="329"/>
    </row>
    <row r="8" spans="1:10" ht="12.9" customHeight="1" x14ac:dyDescent="0.25">
      <c r="A8" t="s">
        <v>57</v>
      </c>
      <c r="G8" s="686">
        <v>7</v>
      </c>
      <c r="H8" s="686"/>
      <c r="J8" s="329"/>
    </row>
    <row r="9" spans="1:10" ht="12.9" customHeight="1" x14ac:dyDescent="0.25">
      <c r="J9" s="329"/>
    </row>
    <row r="10" spans="1:10" ht="12.9" customHeight="1" x14ac:dyDescent="0.25">
      <c r="A10" s="34" t="s">
        <v>58</v>
      </c>
      <c r="I10" s="307"/>
      <c r="J10" s="329"/>
    </row>
    <row r="11" spans="1:10" ht="37.35" customHeight="1" x14ac:dyDescent="0.25">
      <c r="A11" s="623" t="s">
        <v>59</v>
      </c>
      <c r="B11" s="623"/>
      <c r="C11" s="623"/>
      <c r="D11" s="54" t="s">
        <v>60</v>
      </c>
      <c r="E11" s="183" t="s">
        <v>61</v>
      </c>
      <c r="F11" s="624" t="s">
        <v>62</v>
      </c>
      <c r="G11" s="624"/>
      <c r="H11" s="54" t="s">
        <v>63</v>
      </c>
      <c r="J11" s="330" t="s">
        <v>64</v>
      </c>
    </row>
    <row r="12" spans="1:10" ht="66" x14ac:dyDescent="0.25">
      <c r="A12" s="687" t="s">
        <v>989</v>
      </c>
      <c r="B12" s="687"/>
      <c r="C12" s="687"/>
      <c r="D12" s="458" t="s">
        <v>990</v>
      </c>
      <c r="E12" s="508" t="s">
        <v>1029</v>
      </c>
      <c r="F12" s="688" t="s">
        <v>994</v>
      </c>
      <c r="G12" s="688"/>
      <c r="H12" s="331"/>
      <c r="J12" s="329"/>
    </row>
    <row r="13" spans="1:10" ht="66" x14ac:dyDescent="0.25">
      <c r="A13" s="687" t="s">
        <v>991</v>
      </c>
      <c r="B13" s="687"/>
      <c r="C13" s="687"/>
      <c r="D13" s="458" t="s">
        <v>990</v>
      </c>
      <c r="E13" s="458" t="s">
        <v>992</v>
      </c>
      <c r="F13" s="688" t="s">
        <v>993</v>
      </c>
      <c r="G13" s="688"/>
      <c r="H13" s="331"/>
      <c r="J13" s="329"/>
    </row>
    <row r="14" spans="1:10" x14ac:dyDescent="0.25">
      <c r="A14" s="687"/>
      <c r="B14" s="687"/>
      <c r="C14" s="687"/>
      <c r="D14" s="55"/>
      <c r="E14" s="55"/>
      <c r="F14" s="688"/>
      <c r="G14" s="688"/>
      <c r="H14" s="331"/>
      <c r="J14" s="329"/>
    </row>
    <row r="15" spans="1:10" x14ac:dyDescent="0.25">
      <c r="A15" s="687"/>
      <c r="B15" s="687"/>
      <c r="C15" s="687"/>
      <c r="D15" s="55"/>
      <c r="E15" s="55"/>
      <c r="F15" s="688"/>
      <c r="G15" s="688"/>
      <c r="H15" s="331"/>
      <c r="J15" s="329"/>
    </row>
    <row r="16" spans="1:10" x14ac:dyDescent="0.25">
      <c r="A16" s="687"/>
      <c r="B16" s="687"/>
      <c r="C16" s="687"/>
      <c r="D16" s="55"/>
      <c r="E16" s="55"/>
      <c r="F16" s="688"/>
      <c r="G16" s="688"/>
      <c r="H16" s="331"/>
      <c r="J16" s="329"/>
    </row>
    <row r="17" spans="1:10" ht="12.9" customHeight="1" x14ac:dyDescent="0.25">
      <c r="A17" s="687"/>
      <c r="B17" s="687"/>
      <c r="C17" s="687"/>
      <c r="D17" s="55"/>
      <c r="E17" s="55"/>
      <c r="F17" s="688"/>
      <c r="G17" s="688"/>
      <c r="H17" s="331"/>
      <c r="J17" s="329"/>
    </row>
    <row r="18" spans="1:10" x14ac:dyDescent="0.25">
      <c r="A18" s="687"/>
      <c r="B18" s="687"/>
      <c r="C18" s="687"/>
      <c r="D18" s="55"/>
      <c r="E18" s="55"/>
      <c r="F18" s="688"/>
      <c r="G18" s="688"/>
      <c r="H18" s="331"/>
      <c r="J18" s="329"/>
    </row>
    <row r="19" spans="1:10" x14ac:dyDescent="0.25">
      <c r="A19" s="687"/>
      <c r="B19" s="687"/>
      <c r="C19" s="687"/>
      <c r="D19" s="55"/>
      <c r="E19" s="55"/>
      <c r="F19" s="688"/>
      <c r="G19" s="688"/>
      <c r="H19" s="331"/>
      <c r="J19" s="329"/>
    </row>
    <row r="20" spans="1:10" ht="12.9" customHeight="1" x14ac:dyDescent="0.25">
      <c r="A20" s="34"/>
      <c r="I20" s="307"/>
      <c r="J20" s="329"/>
    </row>
    <row r="21" spans="1:10" ht="12.9" customHeight="1" x14ac:dyDescent="0.25">
      <c r="A21" s="34" t="s">
        <v>65</v>
      </c>
      <c r="I21" s="307"/>
      <c r="J21" s="329"/>
    </row>
    <row r="22" spans="1:10" ht="52.8" x14ac:dyDescent="0.25">
      <c r="A22" s="623" t="s">
        <v>59</v>
      </c>
      <c r="B22" s="623"/>
      <c r="C22" s="623"/>
      <c r="D22" s="623"/>
      <c r="E22" s="54" t="s">
        <v>66</v>
      </c>
      <c r="F22" s="54" t="s">
        <v>67</v>
      </c>
      <c r="G22" s="54" t="s">
        <v>68</v>
      </c>
      <c r="H22" s="54" t="s">
        <v>63</v>
      </c>
      <c r="J22" s="330" t="s">
        <v>64</v>
      </c>
    </row>
    <row r="23" spans="1:10" x14ac:dyDescent="0.25">
      <c r="A23" s="689" t="s">
        <v>1030</v>
      </c>
      <c r="B23" s="690"/>
      <c r="C23" s="690"/>
      <c r="D23" s="691"/>
      <c r="E23" s="211">
        <v>2011</v>
      </c>
      <c r="F23" s="55"/>
      <c r="G23" s="55"/>
      <c r="H23" s="55"/>
      <c r="I23" s="307"/>
      <c r="J23" s="329"/>
    </row>
    <row r="24" spans="1:10" x14ac:dyDescent="0.25">
      <c r="A24" s="692" t="s">
        <v>1031</v>
      </c>
      <c r="B24" s="692"/>
      <c r="C24" s="692"/>
      <c r="D24" s="692"/>
      <c r="E24" s="211">
        <v>2010</v>
      </c>
      <c r="F24" s="55"/>
      <c r="G24" s="55"/>
      <c r="H24" s="55"/>
      <c r="I24" s="307"/>
      <c r="J24" s="329"/>
    </row>
    <row r="25" spans="1:10" ht="12.9" customHeight="1" x14ac:dyDescent="0.25">
      <c r="A25" s="692" t="s">
        <v>1032</v>
      </c>
      <c r="B25" s="692"/>
      <c r="C25" s="692"/>
      <c r="D25" s="692"/>
      <c r="E25" s="211">
        <v>2008</v>
      </c>
      <c r="F25" s="55"/>
      <c r="G25" s="55"/>
      <c r="H25" s="55"/>
      <c r="I25" s="307"/>
      <c r="J25" s="329"/>
    </row>
    <row r="26" spans="1:10" ht="25.5" customHeight="1" x14ac:dyDescent="0.25">
      <c r="A26" s="694" t="s">
        <v>1033</v>
      </c>
      <c r="B26" s="695"/>
      <c r="C26" s="695"/>
      <c r="D26" s="696"/>
      <c r="E26" s="211">
        <v>2006</v>
      </c>
      <c r="F26" s="55"/>
      <c r="G26" s="55"/>
      <c r="H26" s="55"/>
      <c r="I26" s="307"/>
      <c r="J26" s="329"/>
    </row>
    <row r="27" spans="1:10" ht="12.9" customHeight="1" x14ac:dyDescent="0.25">
      <c r="A27" s="692" t="s">
        <v>1034</v>
      </c>
      <c r="B27" s="692"/>
      <c r="C27" s="692"/>
      <c r="D27" s="692"/>
      <c r="E27" s="211">
        <v>2005</v>
      </c>
      <c r="F27" s="55"/>
      <c r="G27" s="55"/>
      <c r="H27" s="55"/>
      <c r="I27" s="307"/>
      <c r="J27" s="329"/>
    </row>
    <row r="28" spans="1:10" x14ac:dyDescent="0.25">
      <c r="A28" s="692" t="s">
        <v>1035</v>
      </c>
      <c r="B28" s="692"/>
      <c r="C28" s="692"/>
      <c r="D28" s="692"/>
      <c r="E28" s="211">
        <v>2004</v>
      </c>
      <c r="F28" s="55"/>
      <c r="G28" s="55"/>
      <c r="H28" s="55"/>
      <c r="I28" s="307"/>
      <c r="J28" s="329"/>
    </row>
    <row r="29" spans="1:10" x14ac:dyDescent="0.25">
      <c r="A29" s="692" t="s">
        <v>1036</v>
      </c>
      <c r="B29" s="692"/>
      <c r="C29" s="692"/>
      <c r="D29" s="692"/>
      <c r="E29" s="211">
        <v>2003</v>
      </c>
      <c r="F29" s="55"/>
      <c r="G29" s="55"/>
      <c r="H29" s="55"/>
      <c r="I29" s="307"/>
      <c r="J29" s="329"/>
    </row>
    <row r="30" spans="1:10" x14ac:dyDescent="0.25">
      <c r="A30" s="693" t="s">
        <v>1043</v>
      </c>
      <c r="B30" s="693"/>
      <c r="C30" s="693"/>
      <c r="D30" s="693"/>
      <c r="E30" s="509"/>
      <c r="F30" s="535">
        <v>38</v>
      </c>
      <c r="G30" s="535"/>
      <c r="H30" s="535"/>
      <c r="I30" s="307"/>
      <c r="J30" s="329"/>
    </row>
    <row r="31" spans="1:10" x14ac:dyDescent="0.25">
      <c r="A31" s="692"/>
      <c r="B31" s="692"/>
      <c r="C31" s="692"/>
      <c r="D31" s="692"/>
      <c r="E31" s="211"/>
      <c r="F31" s="55"/>
      <c r="G31" s="55"/>
      <c r="H31" s="55"/>
      <c r="I31" s="307"/>
      <c r="J31" s="329"/>
    </row>
    <row r="32" spans="1:10" x14ac:dyDescent="0.25">
      <c r="A32" s="692"/>
      <c r="B32" s="692"/>
      <c r="C32" s="692"/>
      <c r="D32" s="692"/>
      <c r="E32" s="211"/>
      <c r="F32" s="55"/>
      <c r="G32" s="55"/>
      <c r="H32" s="55"/>
      <c r="I32" s="307"/>
      <c r="J32" s="329"/>
    </row>
    <row r="33" spans="1:10" x14ac:dyDescent="0.25">
      <c r="A33" s="692"/>
      <c r="B33" s="692"/>
      <c r="C33" s="692"/>
      <c r="D33" s="692"/>
      <c r="E33" s="211"/>
      <c r="F33" s="55"/>
      <c r="G33" s="55"/>
      <c r="H33" s="55"/>
      <c r="I33" s="307"/>
      <c r="J33" s="329"/>
    </row>
    <row r="34" spans="1:10" ht="12.9" customHeight="1" x14ac:dyDescent="0.25">
      <c r="A34" s="692"/>
      <c r="B34" s="692"/>
      <c r="C34" s="692"/>
      <c r="D34" s="692"/>
      <c r="E34" s="211"/>
      <c r="F34" s="55"/>
      <c r="G34" s="55"/>
      <c r="H34" s="55"/>
      <c r="I34" s="307"/>
      <c r="J34" s="329"/>
    </row>
    <row r="35" spans="1:10" x14ac:dyDescent="0.25">
      <c r="A35" s="692"/>
      <c r="B35" s="692"/>
      <c r="C35" s="692"/>
      <c r="D35" s="692"/>
      <c r="E35" s="211"/>
      <c r="F35" s="55"/>
      <c r="G35" s="55"/>
      <c r="H35" s="55"/>
      <c r="I35" s="307"/>
      <c r="J35" s="329"/>
    </row>
    <row r="36" spans="1:10" ht="12.9" customHeight="1" x14ac:dyDescent="0.25">
      <c r="A36" s="692"/>
      <c r="B36" s="692"/>
      <c r="C36" s="692"/>
      <c r="D36" s="692"/>
      <c r="E36" s="211"/>
      <c r="F36" s="55"/>
      <c r="G36" s="55"/>
      <c r="H36" s="55"/>
      <c r="I36" s="307"/>
      <c r="J36" s="329"/>
    </row>
    <row r="37" spans="1:10" ht="12.9" customHeight="1" x14ac:dyDescent="0.25">
      <c r="A37" s="34"/>
      <c r="I37" s="307"/>
      <c r="J37" s="329"/>
    </row>
    <row r="38" spans="1:10" ht="12.9" customHeight="1" x14ac:dyDescent="0.25">
      <c r="A38" s="34" t="s">
        <v>69</v>
      </c>
      <c r="H38" s="74">
        <v>3000</v>
      </c>
      <c r="J38" s="329"/>
    </row>
    <row r="39" spans="1:10" x14ac:dyDescent="0.25">
      <c r="A39" s="45" t="s">
        <v>70</v>
      </c>
      <c r="H39" s="74"/>
      <c r="J39" s="294" t="s">
        <v>71</v>
      </c>
    </row>
    <row r="40" spans="1:10" x14ac:dyDescent="0.25">
      <c r="A40" s="45" t="s">
        <v>72</v>
      </c>
      <c r="B40" s="332"/>
      <c r="C40" s="332"/>
      <c r="D40" s="332"/>
      <c r="H40" s="333" t="s">
        <v>995</v>
      </c>
    </row>
    <row r="41" spans="1:10" x14ac:dyDescent="0.25">
      <c r="A41" s="45"/>
      <c r="B41" s="332"/>
      <c r="C41" s="332"/>
      <c r="D41" s="332"/>
      <c r="H41" s="302"/>
    </row>
    <row r="42" spans="1:10" x14ac:dyDescent="0.25">
      <c r="A42" s="34" t="s">
        <v>73</v>
      </c>
      <c r="B42" s="332"/>
      <c r="C42" s="332"/>
      <c r="D42" s="332"/>
      <c r="H42" s="334"/>
    </row>
    <row r="43" spans="1:10" x14ac:dyDescent="0.25">
      <c r="A43" s="45" t="s">
        <v>74</v>
      </c>
      <c r="B43" s="332"/>
      <c r="C43" s="332"/>
      <c r="D43" s="332"/>
      <c r="H43" s="334"/>
    </row>
    <row r="44" spans="1:10" ht="12.9" customHeight="1" x14ac:dyDescent="0.25">
      <c r="A44" s="697" t="s">
        <v>75</v>
      </c>
      <c r="B44" s="697"/>
      <c r="C44" s="697"/>
      <c r="D44" s="697"/>
      <c r="E44" s="697"/>
      <c r="F44" s="697"/>
      <c r="G44" s="697"/>
      <c r="H44" s="697"/>
      <c r="I44" s="302"/>
    </row>
    <row r="45" spans="1:10" x14ac:dyDescent="0.25">
      <c r="A45" s="45"/>
      <c r="B45" s="332"/>
      <c r="C45" s="332"/>
      <c r="D45" s="332"/>
      <c r="I45" s="302"/>
    </row>
    <row r="46" spans="1:10" x14ac:dyDescent="0.25">
      <c r="A46" s="45"/>
      <c r="B46" s="332"/>
      <c r="C46" s="332"/>
      <c r="D46" s="332"/>
      <c r="I46" s="302"/>
    </row>
    <row r="47" spans="1:10" x14ac:dyDescent="0.25">
      <c r="A47" s="34" t="s">
        <v>76</v>
      </c>
      <c r="B47" s="332"/>
      <c r="C47" s="332"/>
      <c r="D47" s="332"/>
      <c r="I47" s="302"/>
    </row>
    <row r="48" spans="1:10" x14ac:dyDescent="0.25">
      <c r="A48" s="45"/>
      <c r="B48" s="332"/>
      <c r="C48" s="332"/>
      <c r="D48" s="332"/>
      <c r="I48" s="302"/>
    </row>
    <row r="49" spans="1:10" ht="13.35" customHeight="1" x14ac:dyDescent="0.25">
      <c r="A49" s="698"/>
      <c r="B49" s="698"/>
      <c r="C49" s="698"/>
      <c r="D49" s="698"/>
      <c r="E49" s="698"/>
      <c r="F49" s="698"/>
      <c r="G49" s="698"/>
      <c r="H49" s="698"/>
      <c r="I49" s="698"/>
      <c r="J49" s="301"/>
    </row>
    <row r="50" spans="1:10" ht="26.4" x14ac:dyDescent="0.25">
      <c r="A50" s="54" t="s">
        <v>77</v>
      </c>
      <c r="B50" s="54" t="s">
        <v>78</v>
      </c>
      <c r="C50" s="54" t="s">
        <v>79</v>
      </c>
      <c r="D50" s="54" t="s">
        <v>80</v>
      </c>
      <c r="E50" s="156" t="s">
        <v>81</v>
      </c>
      <c r="F50" s="54" t="s">
        <v>82</v>
      </c>
      <c r="G50" s="54" t="s">
        <v>83</v>
      </c>
      <c r="H50" s="54" t="s">
        <v>1041</v>
      </c>
      <c r="J50" s="335" t="s">
        <v>84</v>
      </c>
    </row>
    <row r="51" spans="1:10" ht="39.6" x14ac:dyDescent="0.25">
      <c r="A51" s="336" t="s">
        <v>1037</v>
      </c>
      <c r="B51" s="32" t="s">
        <v>1038</v>
      </c>
      <c r="C51" s="508" t="s">
        <v>991</v>
      </c>
      <c r="D51" s="337" t="s">
        <v>1039</v>
      </c>
      <c r="E51" s="55">
        <v>3000</v>
      </c>
      <c r="F51" s="340" t="s">
        <v>1040</v>
      </c>
      <c r="G51" s="338">
        <v>7</v>
      </c>
      <c r="H51" s="55" t="s">
        <v>1042</v>
      </c>
      <c r="J51" s="673" t="s">
        <v>85</v>
      </c>
    </row>
    <row r="52" spans="1:10" ht="17.850000000000001" customHeight="1" x14ac:dyDescent="0.25">
      <c r="A52" s="336"/>
      <c r="B52" s="336"/>
      <c r="C52" s="211"/>
      <c r="D52" s="339"/>
      <c r="E52" s="211"/>
      <c r="F52" s="340"/>
      <c r="G52" s="341"/>
      <c r="H52" s="211"/>
      <c r="J52" s="673"/>
    </row>
    <row r="53" spans="1:10" ht="17.850000000000001" customHeight="1" x14ac:dyDescent="0.25">
      <c r="A53" s="336"/>
      <c r="B53" s="336"/>
      <c r="C53" s="211"/>
      <c r="D53" s="339"/>
      <c r="E53" s="211"/>
      <c r="F53" s="340"/>
      <c r="G53" s="341"/>
      <c r="H53" s="211"/>
      <c r="J53" s="673"/>
    </row>
    <row r="54" spans="1:10" x14ac:dyDescent="0.25">
      <c r="A54" s="336"/>
      <c r="B54" s="336"/>
      <c r="C54" s="211"/>
      <c r="D54" s="339"/>
      <c r="E54" s="211"/>
      <c r="F54" s="340"/>
      <c r="G54" s="341"/>
      <c r="H54" s="211"/>
      <c r="J54" s="673"/>
    </row>
    <row r="55" spans="1:10" x14ac:dyDescent="0.25">
      <c r="A55" s="336"/>
      <c r="B55" s="336"/>
      <c r="C55" s="211"/>
      <c r="D55" s="339"/>
      <c r="E55" s="211"/>
      <c r="F55" s="340"/>
      <c r="G55" s="341"/>
      <c r="H55" s="211"/>
      <c r="J55" s="294" t="s">
        <v>86</v>
      </c>
    </row>
    <row r="56" spans="1:10" x14ac:dyDescent="0.25">
      <c r="A56" s="336"/>
      <c r="B56" s="336"/>
      <c r="C56" s="211"/>
      <c r="D56" s="339"/>
      <c r="E56" s="211"/>
      <c r="F56" s="340"/>
      <c r="G56" s="341"/>
      <c r="H56" s="211"/>
      <c r="J56" s="294" t="s">
        <v>87</v>
      </c>
    </row>
    <row r="57" spans="1:10" x14ac:dyDescent="0.25">
      <c r="A57" s="336"/>
      <c r="B57" s="336"/>
      <c r="C57" s="211"/>
      <c r="D57" s="339"/>
      <c r="E57" s="211"/>
      <c r="F57" s="340"/>
      <c r="G57" s="341"/>
      <c r="H57" s="211"/>
    </row>
    <row r="58" spans="1:10" x14ac:dyDescent="0.25">
      <c r="A58" s="336"/>
      <c r="B58" s="336"/>
      <c r="C58" s="211"/>
      <c r="D58" s="339"/>
      <c r="E58" s="211"/>
      <c r="F58" s="340"/>
      <c r="G58" s="341"/>
      <c r="H58" s="211"/>
      <c r="J58" s="301"/>
    </row>
    <row r="59" spans="1:10" x14ac:dyDescent="0.25">
      <c r="A59" s="336"/>
      <c r="B59" s="336"/>
      <c r="C59" s="211"/>
      <c r="D59" s="339"/>
      <c r="E59" s="211"/>
      <c r="F59" s="340"/>
      <c r="G59" s="341"/>
      <c r="H59" s="211"/>
      <c r="J59" s="301"/>
    </row>
    <row r="60" spans="1:10" x14ac:dyDescent="0.25">
      <c r="A60" s="336"/>
      <c r="B60" s="336"/>
      <c r="C60" s="211"/>
      <c r="D60" s="339"/>
      <c r="E60" s="211"/>
      <c r="F60" s="340"/>
      <c r="G60" s="341"/>
      <c r="H60" s="211"/>
      <c r="J60" s="301"/>
    </row>
    <row r="61" spans="1:10" x14ac:dyDescent="0.25">
      <c r="A61" s="336"/>
      <c r="B61" s="336"/>
      <c r="C61" s="211"/>
      <c r="D61" s="339"/>
      <c r="E61" s="211"/>
      <c r="F61" s="340"/>
      <c r="G61" s="341"/>
      <c r="H61" s="211"/>
      <c r="J61" s="301"/>
    </row>
    <row r="62" spans="1:10" x14ac:dyDescent="0.25">
      <c r="A62" s="336"/>
      <c r="B62" s="336"/>
      <c r="C62" s="211"/>
      <c r="D62" s="339"/>
      <c r="E62" s="211"/>
      <c r="F62" s="340"/>
      <c r="G62" s="341"/>
      <c r="H62" s="211"/>
      <c r="J62" s="301"/>
    </row>
    <row r="63" spans="1:10" x14ac:dyDescent="0.25">
      <c r="A63" s="336"/>
      <c r="B63" s="336"/>
      <c r="C63" s="211"/>
      <c r="D63" s="339" t="s">
        <v>272</v>
      </c>
      <c r="E63" s="211"/>
      <c r="F63" s="340"/>
      <c r="G63" s="341"/>
      <c r="H63" s="211"/>
      <c r="J63" s="301"/>
    </row>
    <row r="64" spans="1:10" x14ac:dyDescent="0.25">
      <c r="A64" s="45"/>
      <c r="B64" s="332"/>
      <c r="C64" s="332"/>
      <c r="D64" s="332"/>
      <c r="I64" s="302"/>
    </row>
    <row r="65" spans="1:9" x14ac:dyDescent="0.25">
      <c r="A65" s="45"/>
      <c r="B65" s="332"/>
      <c r="C65" s="332"/>
      <c r="D65" s="332"/>
      <c r="I65" s="302"/>
    </row>
    <row r="66" spans="1:9" x14ac:dyDescent="0.25">
      <c r="A66" s="34" t="s">
        <v>88</v>
      </c>
      <c r="B66" s="332"/>
      <c r="C66" s="332"/>
      <c r="D66" s="332"/>
      <c r="I66" s="302"/>
    </row>
    <row r="67" spans="1:9" x14ac:dyDescent="0.25">
      <c r="A67" s="45"/>
      <c r="B67" s="332"/>
      <c r="C67" s="332"/>
      <c r="D67" s="332"/>
      <c r="I67" s="302"/>
    </row>
    <row r="68" spans="1:9" x14ac:dyDescent="0.25">
      <c r="A68" s="34" t="s">
        <v>89</v>
      </c>
      <c r="B68" s="332"/>
      <c r="C68" s="332"/>
      <c r="D68" s="332"/>
      <c r="I68" s="302"/>
    </row>
    <row r="69" spans="1:9" x14ac:dyDescent="0.25">
      <c r="A69" s="34"/>
      <c r="B69" s="332"/>
      <c r="C69" s="332"/>
      <c r="D69" s="332"/>
      <c r="I69" s="302"/>
    </row>
    <row r="70" spans="1:9" x14ac:dyDescent="0.25">
      <c r="A70" s="34" t="s">
        <v>90</v>
      </c>
      <c r="B70" s="332"/>
      <c r="C70" s="332"/>
      <c r="D70" s="332"/>
      <c r="I70" s="302"/>
    </row>
    <row r="71" spans="1:9" ht="26.4" x14ac:dyDescent="0.25">
      <c r="A71" s="623" t="s">
        <v>91</v>
      </c>
      <c r="B71" s="623"/>
      <c r="C71" s="623"/>
      <c r="D71" s="183" t="s">
        <v>524</v>
      </c>
      <c r="E71" s="54" t="s">
        <v>92</v>
      </c>
      <c r="F71" s="623" t="s">
        <v>93</v>
      </c>
      <c r="G71" s="623"/>
      <c r="H71" s="623"/>
    </row>
    <row r="72" spans="1:9" x14ac:dyDescent="0.25">
      <c r="A72" s="650" t="s">
        <v>94</v>
      </c>
      <c r="B72" s="650"/>
      <c r="C72" s="650"/>
      <c r="D72" s="32" t="s">
        <v>843</v>
      </c>
      <c r="E72" s="331"/>
      <c r="F72" s="688"/>
      <c r="G72" s="688"/>
      <c r="H72" s="688"/>
    </row>
    <row r="73" spans="1:9" x14ac:dyDescent="0.25">
      <c r="A73" s="650" t="s">
        <v>95</v>
      </c>
      <c r="B73" s="650"/>
      <c r="C73" s="650"/>
      <c r="D73" s="32" t="s">
        <v>844</v>
      </c>
      <c r="E73" s="331">
        <v>620</v>
      </c>
      <c r="F73" s="688"/>
      <c r="G73" s="688"/>
      <c r="H73" s="688"/>
    </row>
    <row r="74" spans="1:9" x14ac:dyDescent="0.25">
      <c r="A74" s="650" t="s">
        <v>96</v>
      </c>
      <c r="B74" s="650"/>
      <c r="C74" s="650"/>
      <c r="D74" s="32" t="s">
        <v>843</v>
      </c>
      <c r="E74" s="331"/>
      <c r="F74" s="688"/>
      <c r="G74" s="688"/>
      <c r="H74" s="688"/>
    </row>
    <row r="75" spans="1:9" x14ac:dyDescent="0.25">
      <c r="A75" s="650" t="s">
        <v>97</v>
      </c>
      <c r="B75" s="650"/>
      <c r="C75" s="650"/>
      <c r="D75" s="32" t="s">
        <v>844</v>
      </c>
      <c r="E75" s="331">
        <v>348</v>
      </c>
      <c r="F75" s="688"/>
      <c r="G75" s="688"/>
      <c r="H75" s="688"/>
    </row>
    <row r="76" spans="1:9" x14ac:dyDescent="0.25">
      <c r="A76" s="650" t="s">
        <v>98</v>
      </c>
      <c r="B76" s="650"/>
      <c r="C76" s="650"/>
      <c r="D76" s="32" t="s">
        <v>843</v>
      </c>
      <c r="E76" s="331"/>
      <c r="F76" s="688"/>
      <c r="G76" s="688"/>
      <c r="H76" s="688"/>
    </row>
    <row r="77" spans="1:9" x14ac:dyDescent="0.25">
      <c r="A77" s="650" t="s">
        <v>99</v>
      </c>
      <c r="B77" s="650"/>
      <c r="C77" s="650"/>
      <c r="D77" s="32" t="s">
        <v>844</v>
      </c>
      <c r="E77" s="331"/>
      <c r="F77" s="688"/>
      <c r="G77" s="688"/>
      <c r="H77" s="688"/>
    </row>
    <row r="78" spans="1:9" x14ac:dyDescent="0.25">
      <c r="A78" s="650" t="s">
        <v>100</v>
      </c>
      <c r="B78" s="650"/>
      <c r="C78" s="650"/>
      <c r="D78" s="32" t="s">
        <v>844</v>
      </c>
      <c r="E78" s="331">
        <v>238</v>
      </c>
      <c r="F78" s="688"/>
      <c r="G78" s="688"/>
      <c r="H78" s="688"/>
    </row>
    <row r="79" spans="1:9" x14ac:dyDescent="0.25">
      <c r="A79" s="650" t="s">
        <v>101</v>
      </c>
      <c r="B79" s="650"/>
      <c r="C79" s="650"/>
      <c r="D79" s="32" t="s">
        <v>843</v>
      </c>
      <c r="E79" s="331"/>
      <c r="F79" s="688"/>
      <c r="G79" s="688"/>
      <c r="H79" s="688"/>
    </row>
    <row r="80" spans="1:9" x14ac:dyDescent="0.25">
      <c r="A80" s="650" t="s">
        <v>102</v>
      </c>
      <c r="B80" s="650"/>
      <c r="C80" s="650"/>
      <c r="D80" s="32" t="s">
        <v>843</v>
      </c>
      <c r="E80" s="331"/>
      <c r="F80" s="688"/>
      <c r="G80" s="688"/>
      <c r="H80" s="688"/>
    </row>
    <row r="81" spans="1:10" x14ac:dyDescent="0.25">
      <c r="A81" s="650" t="s">
        <v>103</v>
      </c>
      <c r="B81" s="650"/>
      <c r="C81" s="650"/>
      <c r="D81" s="32" t="s">
        <v>843</v>
      </c>
      <c r="E81" s="331"/>
      <c r="F81" s="688"/>
      <c r="G81" s="688"/>
      <c r="H81" s="688"/>
    </row>
    <row r="82" spans="1:10" x14ac:dyDescent="0.25">
      <c r="A82" s="682" t="s">
        <v>1056</v>
      </c>
      <c r="B82" s="682"/>
      <c r="C82" s="682"/>
      <c r="D82" s="32" t="s">
        <v>844</v>
      </c>
      <c r="E82" s="331">
        <v>18</v>
      </c>
      <c r="F82" s="688"/>
      <c r="G82" s="688"/>
      <c r="H82" s="688"/>
    </row>
    <row r="83" spans="1:10" x14ac:dyDescent="0.25">
      <c r="A83" s="700" t="s">
        <v>520</v>
      </c>
      <c r="B83" s="700"/>
      <c r="C83" s="700"/>
      <c r="D83" s="700"/>
      <c r="E83" s="193">
        <f>SUM(E72:E82)</f>
        <v>1224</v>
      </c>
      <c r="F83" s="701"/>
      <c r="G83" s="701"/>
      <c r="H83" s="701"/>
    </row>
    <row r="84" spans="1:10" x14ac:dyDescent="0.25">
      <c r="A84" s="34"/>
      <c r="B84" s="332"/>
      <c r="C84" s="332"/>
      <c r="D84" s="332"/>
      <c r="I84" s="302"/>
    </row>
    <row r="85" spans="1:10" x14ac:dyDescent="0.25">
      <c r="A85" s="34" t="s">
        <v>104</v>
      </c>
      <c r="B85" s="332"/>
      <c r="C85" s="332"/>
      <c r="D85" s="332"/>
      <c r="I85" s="302"/>
    </row>
    <row r="86" spans="1:10" x14ac:dyDescent="0.25">
      <c r="A86" s="697" t="s">
        <v>1044</v>
      </c>
      <c r="B86" s="697"/>
      <c r="C86" s="697"/>
      <c r="D86" s="697"/>
      <c r="E86" s="697"/>
      <c r="F86" s="697"/>
      <c r="G86" s="697"/>
      <c r="H86" s="697"/>
      <c r="I86" s="44"/>
      <c r="J86" s="294" t="s">
        <v>105</v>
      </c>
    </row>
    <row r="87" spans="1:10" x14ac:dyDescent="0.25">
      <c r="A87" s="34"/>
      <c r="B87" s="332"/>
      <c r="C87" s="332"/>
      <c r="D87" s="332"/>
      <c r="I87" s="302"/>
    </row>
    <row r="88" spans="1:10" x14ac:dyDescent="0.25">
      <c r="A88" s="34" t="s">
        <v>106</v>
      </c>
      <c r="B88" s="332"/>
      <c r="C88" s="332"/>
      <c r="D88" s="332"/>
      <c r="I88" s="302"/>
    </row>
    <row r="89" spans="1:10" x14ac:dyDescent="0.25">
      <c r="A89" s="45" t="s">
        <v>107</v>
      </c>
      <c r="B89" s="332"/>
      <c r="C89" s="332"/>
      <c r="D89" s="332"/>
      <c r="H89" s="342" t="s">
        <v>844</v>
      </c>
    </row>
    <row r="90" spans="1:10" x14ac:dyDescent="0.25">
      <c r="A90" s="45" t="s">
        <v>108</v>
      </c>
      <c r="B90" s="332"/>
      <c r="C90" s="332"/>
      <c r="D90" s="332"/>
      <c r="H90" s="342">
        <v>2</v>
      </c>
    </row>
    <row r="91" spans="1:10" x14ac:dyDescent="0.25">
      <c r="A91" s="45" t="s">
        <v>109</v>
      </c>
      <c r="B91" s="332"/>
      <c r="C91" s="332"/>
      <c r="D91" s="332"/>
      <c r="H91" s="334">
        <v>152</v>
      </c>
    </row>
    <row r="92" spans="1:10" x14ac:dyDescent="0.25">
      <c r="A92" s="45" t="s">
        <v>110</v>
      </c>
      <c r="B92" s="332"/>
      <c r="C92" s="332"/>
      <c r="D92" s="332"/>
      <c r="I92" s="343"/>
    </row>
    <row r="93" spans="1:10" ht="25.5" customHeight="1" x14ac:dyDescent="0.25">
      <c r="A93" s="702" t="s">
        <v>1054</v>
      </c>
      <c r="B93" s="703"/>
      <c r="C93" s="703"/>
      <c r="D93" s="703"/>
      <c r="E93" s="703"/>
      <c r="F93" s="703"/>
      <c r="G93" s="703"/>
      <c r="H93" s="704"/>
      <c r="I93" s="44"/>
    </row>
    <row r="94" spans="1:10" x14ac:dyDescent="0.25">
      <c r="A94" s="44"/>
      <c r="B94" s="332"/>
      <c r="C94" s="332"/>
      <c r="D94" s="332"/>
      <c r="I94" s="343"/>
    </row>
    <row r="95" spans="1:10" ht="25.35" customHeight="1" x14ac:dyDescent="0.25">
      <c r="A95" s="699" t="s">
        <v>112</v>
      </c>
      <c r="B95" s="699"/>
      <c r="C95" s="699"/>
      <c r="D95" s="699"/>
      <c r="E95" s="699"/>
      <c r="F95" s="699"/>
      <c r="G95" s="699"/>
      <c r="H95" s="342" t="s">
        <v>843</v>
      </c>
      <c r="I95" s="343"/>
    </row>
    <row r="96" spans="1:10" x14ac:dyDescent="0.25">
      <c r="A96" t="s">
        <v>113</v>
      </c>
      <c r="B96" s="44"/>
      <c r="C96" s="44"/>
      <c r="D96" s="44"/>
      <c r="E96" s="44"/>
      <c r="F96" s="44"/>
      <c r="G96" s="44"/>
      <c r="H96" s="344"/>
      <c r="I96" s="343"/>
    </row>
    <row r="97" spans="1:9" x14ac:dyDescent="0.25">
      <c r="A97" s="697" t="s">
        <v>111</v>
      </c>
      <c r="B97" s="697"/>
      <c r="C97" s="697"/>
      <c r="D97" s="697"/>
      <c r="E97" s="697"/>
      <c r="F97" s="697"/>
      <c r="G97" s="697"/>
      <c r="H97" s="697"/>
      <c r="I97" s="343"/>
    </row>
    <row r="98" spans="1:9" x14ac:dyDescent="0.25">
      <c r="A98" s="44"/>
      <c r="B98" s="332"/>
      <c r="C98" s="332"/>
      <c r="D98" s="332"/>
      <c r="I98" s="343"/>
    </row>
    <row r="99" spans="1:9" x14ac:dyDescent="0.25">
      <c r="A99" s="22" t="s">
        <v>114</v>
      </c>
      <c r="B99" s="332"/>
      <c r="C99" s="332"/>
      <c r="D99" s="332"/>
      <c r="I99" s="343"/>
    </row>
    <row r="100" spans="1:9" x14ac:dyDescent="0.25">
      <c r="A100" s="697" t="s">
        <v>377</v>
      </c>
      <c r="B100" s="697"/>
      <c r="C100" s="697"/>
      <c r="D100" s="697"/>
      <c r="E100" s="697"/>
      <c r="F100" s="697"/>
      <c r="G100" s="697"/>
      <c r="H100" s="697"/>
      <c r="I100" s="345"/>
    </row>
    <row r="101" spans="1:9" x14ac:dyDescent="0.25">
      <c r="A101" s="346" t="s">
        <v>115</v>
      </c>
      <c r="B101" s="345"/>
      <c r="C101" s="345"/>
      <c r="D101" s="345"/>
      <c r="E101" s="345"/>
      <c r="F101" s="345"/>
      <c r="G101" s="345"/>
      <c r="H101" s="342" t="s">
        <v>843</v>
      </c>
      <c r="I101" s="345"/>
    </row>
    <row r="102" spans="1:9" x14ac:dyDescent="0.25">
      <c r="A102" s="44"/>
      <c r="B102" s="332"/>
      <c r="C102" s="332"/>
      <c r="D102" s="332"/>
      <c r="I102" s="343"/>
    </row>
    <row r="103" spans="1:9" x14ac:dyDescent="0.25">
      <c r="A103" s="22" t="s">
        <v>116</v>
      </c>
      <c r="B103" s="332"/>
      <c r="C103" s="332"/>
      <c r="D103" s="332"/>
      <c r="H103" s="32" t="s">
        <v>844</v>
      </c>
      <c r="I103" s="343"/>
    </row>
    <row r="104" spans="1:9" ht="13.35" customHeight="1" x14ac:dyDescent="0.25">
      <c r="A104" s="681" t="s">
        <v>117</v>
      </c>
      <c r="B104" s="681"/>
      <c r="C104" s="681"/>
      <c r="D104" s="681"/>
      <c r="E104" s="681"/>
      <c r="F104" s="304"/>
      <c r="G104" s="304"/>
      <c r="H104" s="334">
        <v>111</v>
      </c>
    </row>
    <row r="105" spans="1:9" ht="13.35" customHeight="1" x14ac:dyDescent="0.25">
      <c r="A105" s="681" t="s">
        <v>118</v>
      </c>
      <c r="B105" s="681"/>
      <c r="C105" s="681"/>
      <c r="D105" s="304"/>
      <c r="E105" s="304"/>
      <c r="F105" s="304"/>
      <c r="G105" s="304"/>
      <c r="H105" s="304"/>
      <c r="I105" s="343"/>
    </row>
    <row r="106" spans="1:9" ht="25.5" customHeight="1" x14ac:dyDescent="0.25">
      <c r="A106" s="702" t="s">
        <v>1045</v>
      </c>
      <c r="B106" s="703"/>
      <c r="C106" s="703"/>
      <c r="D106" s="703"/>
      <c r="E106" s="703"/>
      <c r="F106" s="703"/>
      <c r="G106" s="703"/>
      <c r="H106" s="704"/>
      <c r="I106" s="345"/>
    </row>
    <row r="107" spans="1:9" x14ac:dyDescent="0.25">
      <c r="A107" s="44"/>
      <c r="B107" s="44"/>
      <c r="C107" s="44"/>
      <c r="D107" s="44"/>
      <c r="E107" s="44"/>
      <c r="F107" s="44"/>
      <c r="G107" s="44"/>
      <c r="H107" s="44"/>
      <c r="I107" s="345"/>
    </row>
    <row r="108" spans="1:9" ht="25.35" customHeight="1" x14ac:dyDescent="0.25">
      <c r="A108" s="681" t="s">
        <v>119</v>
      </c>
      <c r="B108" s="681"/>
      <c r="C108" s="681"/>
      <c r="D108" s="681"/>
      <c r="E108" s="681"/>
      <c r="F108" s="681"/>
      <c r="G108" s="681"/>
      <c r="H108" s="507">
        <f>SUM(E83+H91+H96+H104)</f>
        <v>1487</v>
      </c>
      <c r="I108" s="345"/>
    </row>
    <row r="109" spans="1:9" x14ac:dyDescent="0.25">
      <c r="A109" s="44"/>
      <c r="B109" s="44"/>
      <c r="C109" s="44"/>
      <c r="D109" s="44"/>
      <c r="E109" s="44"/>
      <c r="F109" s="44"/>
      <c r="G109" s="44"/>
      <c r="H109" s="44"/>
      <c r="I109" s="345"/>
    </row>
    <row r="110" spans="1:9" x14ac:dyDescent="0.25">
      <c r="A110" s="22" t="s">
        <v>120</v>
      </c>
      <c r="B110" s="332"/>
      <c r="C110" s="332"/>
      <c r="D110" s="332"/>
      <c r="I110" s="343"/>
    </row>
    <row r="111" spans="1:9" x14ac:dyDescent="0.25">
      <c r="A111" s="44"/>
      <c r="B111" s="332"/>
      <c r="C111" s="332"/>
      <c r="D111" s="332"/>
      <c r="I111" s="343"/>
    </row>
    <row r="112" spans="1:9" x14ac:dyDescent="0.25">
      <c r="A112" s="346" t="s">
        <v>121</v>
      </c>
      <c r="B112" s="298"/>
      <c r="C112" s="298"/>
      <c r="D112" s="298"/>
      <c r="E112" s="40"/>
      <c r="F112" s="40"/>
      <c r="G112" s="40"/>
      <c r="H112" s="342" t="s">
        <v>843</v>
      </c>
      <c r="I112" s="343"/>
    </row>
    <row r="113" spans="1:9" x14ac:dyDescent="0.25">
      <c r="A113" s="682" t="s">
        <v>111</v>
      </c>
      <c r="B113" s="682"/>
      <c r="C113" s="682"/>
      <c r="D113" s="682"/>
      <c r="E113" s="682"/>
      <c r="F113" s="682"/>
      <c r="G113" s="682"/>
      <c r="H113" s="682"/>
      <c r="I113" s="343"/>
    </row>
    <row r="114" spans="1:9" x14ac:dyDescent="0.25">
      <c r="A114" s="345" t="s">
        <v>122</v>
      </c>
      <c r="B114" s="298"/>
      <c r="C114" s="298"/>
      <c r="D114" s="298"/>
      <c r="E114" s="40"/>
      <c r="F114" s="40"/>
      <c r="G114" s="40"/>
      <c r="H114" s="342" t="s">
        <v>844</v>
      </c>
      <c r="I114" s="343"/>
    </row>
    <row r="115" spans="1:9" x14ac:dyDescent="0.25">
      <c r="A115" s="682" t="s">
        <v>1046</v>
      </c>
      <c r="B115" s="682"/>
      <c r="C115" s="682"/>
      <c r="D115" s="682"/>
      <c r="E115" s="682"/>
      <c r="F115" s="682"/>
      <c r="G115" s="682"/>
      <c r="H115" s="682"/>
      <c r="I115" s="343"/>
    </row>
    <row r="116" spans="1:9" x14ac:dyDescent="0.25">
      <c r="A116" s="347" t="s">
        <v>123</v>
      </c>
      <c r="B116" s="348"/>
      <c r="C116" s="348"/>
      <c r="D116" s="348"/>
      <c r="E116" s="349"/>
      <c r="F116" s="349"/>
      <c r="G116" s="349"/>
      <c r="H116" s="342" t="s">
        <v>844</v>
      </c>
      <c r="I116" s="343"/>
    </row>
    <row r="117" spans="1:9" x14ac:dyDescent="0.25">
      <c r="A117" s="682" t="s">
        <v>1047</v>
      </c>
      <c r="B117" s="682"/>
      <c r="C117" s="682"/>
      <c r="D117" s="682"/>
      <c r="E117" s="682"/>
      <c r="F117" s="682"/>
      <c r="G117" s="682"/>
      <c r="H117" s="682"/>
      <c r="I117" s="343"/>
    </row>
    <row r="118" spans="1:9" x14ac:dyDescent="0.25">
      <c r="A118" s="346" t="s">
        <v>124</v>
      </c>
      <c r="B118" s="298"/>
      <c r="C118" s="298"/>
      <c r="D118" s="298"/>
      <c r="E118" s="40"/>
      <c r="F118" s="40"/>
      <c r="G118" s="40"/>
      <c r="H118" s="342" t="s">
        <v>843</v>
      </c>
      <c r="I118" s="343"/>
    </row>
    <row r="119" spans="1:9" x14ac:dyDescent="0.25">
      <c r="A119" s="682" t="s">
        <v>111</v>
      </c>
      <c r="B119" s="682"/>
      <c r="C119" s="682"/>
      <c r="D119" s="682"/>
      <c r="E119" s="682"/>
      <c r="F119" s="682"/>
      <c r="G119" s="682"/>
      <c r="H119" s="682"/>
      <c r="I119" s="343"/>
    </row>
    <row r="120" spans="1:9" x14ac:dyDescent="0.25">
      <c r="A120" s="350" t="s">
        <v>125</v>
      </c>
      <c r="B120" s="40"/>
      <c r="C120" s="40"/>
      <c r="D120" s="40"/>
      <c r="E120" s="40"/>
      <c r="F120" s="40"/>
      <c r="G120" s="40"/>
      <c r="H120" s="342" t="s">
        <v>843</v>
      </c>
      <c r="I120" s="343"/>
    </row>
    <row r="121" spans="1:9" x14ac:dyDescent="0.25">
      <c r="A121" s="682" t="s">
        <v>377</v>
      </c>
      <c r="B121" s="682"/>
      <c r="C121" s="682"/>
      <c r="D121" s="682"/>
      <c r="E121" s="682"/>
      <c r="F121" s="682"/>
      <c r="G121" s="682"/>
      <c r="H121" s="682"/>
      <c r="I121" s="343"/>
    </row>
    <row r="122" spans="1:9" x14ac:dyDescent="0.25">
      <c r="A122" s="350" t="s">
        <v>126</v>
      </c>
      <c r="B122" s="40"/>
      <c r="C122" s="40"/>
      <c r="D122" s="40"/>
      <c r="E122" s="40"/>
      <c r="F122" s="40"/>
      <c r="G122" s="40"/>
      <c r="H122" s="342" t="s">
        <v>843</v>
      </c>
      <c r="I122" s="343"/>
    </row>
    <row r="123" spans="1:9" x14ac:dyDescent="0.25">
      <c r="A123" s="682" t="s">
        <v>377</v>
      </c>
      <c r="B123" s="682"/>
      <c r="C123" s="682"/>
      <c r="D123" s="682"/>
      <c r="E123" s="682"/>
      <c r="F123" s="682"/>
      <c r="G123" s="682"/>
      <c r="H123" s="682"/>
      <c r="I123" s="343"/>
    </row>
    <row r="124" spans="1:9" x14ac:dyDescent="0.25">
      <c r="A124" s="345" t="s">
        <v>127</v>
      </c>
      <c r="B124" s="351"/>
      <c r="C124" s="351"/>
      <c r="D124" s="351"/>
      <c r="E124" s="345"/>
      <c r="F124" s="345"/>
      <c r="G124" s="345"/>
      <c r="H124" s="342" t="s">
        <v>843</v>
      </c>
      <c r="I124" s="343"/>
    </row>
    <row r="125" spans="1:9" x14ac:dyDescent="0.25">
      <c r="A125" s="682" t="s">
        <v>377</v>
      </c>
      <c r="B125" s="682"/>
      <c r="C125" s="682"/>
      <c r="D125" s="682"/>
      <c r="E125" s="682"/>
      <c r="F125" s="682"/>
      <c r="G125" s="682"/>
      <c r="H125" s="682"/>
      <c r="I125" s="343"/>
    </row>
    <row r="126" spans="1:9" x14ac:dyDescent="0.25">
      <c r="A126" s="352" t="s">
        <v>128</v>
      </c>
      <c r="B126" s="353"/>
      <c r="C126" s="353"/>
      <c r="D126" s="353"/>
      <c r="E126" s="354"/>
      <c r="F126" s="354"/>
      <c r="G126" s="354"/>
      <c r="H126" s="355"/>
      <c r="I126" s="343"/>
    </row>
    <row r="127" spans="1:9" ht="25.5" customHeight="1" x14ac:dyDescent="0.25">
      <c r="A127" s="707" t="s">
        <v>1048</v>
      </c>
      <c r="B127" s="708"/>
      <c r="C127" s="708"/>
      <c r="D127" s="708"/>
      <c r="E127" s="708"/>
      <c r="F127" s="708"/>
      <c r="G127" s="708"/>
      <c r="H127" s="709"/>
      <c r="I127" s="343"/>
    </row>
    <row r="128" spans="1:9" x14ac:dyDescent="0.25">
      <c r="A128" s="356"/>
      <c r="I128" s="343"/>
    </row>
    <row r="129" spans="1:10" x14ac:dyDescent="0.25">
      <c r="A129" s="299"/>
      <c r="I129" s="343"/>
    </row>
    <row r="130" spans="1:10" x14ac:dyDescent="0.25">
      <c r="A130" s="312" t="s">
        <v>129</v>
      </c>
      <c r="I130" s="302"/>
    </row>
    <row r="131" spans="1:10" x14ac:dyDescent="0.25">
      <c r="A131" s="312"/>
      <c r="I131" s="302"/>
    </row>
    <row r="132" spans="1:10" ht="13.35" customHeight="1" x14ac:dyDescent="0.25">
      <c r="A132" s="7" t="s">
        <v>130</v>
      </c>
      <c r="B132" s="188"/>
      <c r="C132" s="77"/>
      <c r="D132" s="77"/>
    </row>
    <row r="133" spans="1:10" ht="13.35" customHeight="1" x14ac:dyDescent="0.25">
      <c r="A133" s="650" t="s">
        <v>131</v>
      </c>
      <c r="B133" s="650"/>
      <c r="C133" s="650"/>
      <c r="D133" s="650"/>
      <c r="E133" s="650"/>
      <c r="F133" s="650"/>
      <c r="G133" s="650"/>
      <c r="H133" s="325" t="s">
        <v>844</v>
      </c>
    </row>
    <row r="134" spans="1:10" x14ac:dyDescent="0.25">
      <c r="A134" s="650" t="s">
        <v>132</v>
      </c>
      <c r="B134" s="650"/>
      <c r="C134" s="650"/>
      <c r="D134" s="650"/>
      <c r="E134" s="650"/>
      <c r="F134" s="650"/>
      <c r="G134" s="650"/>
      <c r="H134" s="325" t="s">
        <v>844</v>
      </c>
    </row>
    <row r="135" spans="1:10" ht="13.35" customHeight="1" x14ac:dyDescent="0.25">
      <c r="A135" s="650" t="s">
        <v>133</v>
      </c>
      <c r="B135" s="650"/>
      <c r="C135" s="650"/>
      <c r="D135" s="650"/>
      <c r="E135" s="650"/>
      <c r="F135" s="650"/>
      <c r="G135" s="650"/>
      <c r="H135" s="314">
        <v>1</v>
      </c>
    </row>
    <row r="136" spans="1:10" ht="13.35" customHeight="1" x14ac:dyDescent="0.25">
      <c r="A136" s="705" t="s">
        <v>134</v>
      </c>
      <c r="B136" s="705"/>
      <c r="C136" s="705"/>
      <c r="D136" s="705"/>
      <c r="E136" s="705"/>
      <c r="F136" s="705"/>
      <c r="G136" s="705"/>
      <c r="H136" s="357">
        <v>12</v>
      </c>
      <c r="J136" s="706" t="s">
        <v>135</v>
      </c>
    </row>
    <row r="137" spans="1:10" ht="13.35" customHeight="1" x14ac:dyDescent="0.25">
      <c r="A137" s="705" t="s">
        <v>136</v>
      </c>
      <c r="B137" s="705"/>
      <c r="C137" s="705"/>
      <c r="D137" s="705"/>
      <c r="E137" s="705"/>
      <c r="F137" s="705"/>
      <c r="G137" s="705"/>
      <c r="H137" s="357">
        <v>0</v>
      </c>
      <c r="J137" s="706"/>
    </row>
    <row r="138" spans="1:10" ht="13.35" customHeight="1" x14ac:dyDescent="0.25">
      <c r="A138" s="650" t="s">
        <v>137</v>
      </c>
      <c r="B138" s="650"/>
      <c r="C138" s="650"/>
      <c r="D138" s="650"/>
      <c r="E138" s="650"/>
      <c r="F138" s="650"/>
      <c r="G138" s="650"/>
      <c r="H138" s="357">
        <v>1.5</v>
      </c>
    </row>
    <row r="139" spans="1:10" ht="13.35" customHeight="1" x14ac:dyDescent="0.25">
      <c r="A139" s="650" t="s">
        <v>138</v>
      </c>
      <c r="B139" s="650"/>
      <c r="C139" s="650"/>
      <c r="D139" s="650"/>
      <c r="E139" s="650"/>
      <c r="F139" s="650"/>
      <c r="G139" s="650"/>
      <c r="H139" s="66">
        <f>SUM((H136+H137)/38,H138)</f>
        <v>1.8157894736842106</v>
      </c>
    </row>
    <row r="140" spans="1:10" ht="13.35" customHeight="1" x14ac:dyDescent="0.25">
      <c r="A140" s="188"/>
      <c r="B140" s="188"/>
      <c r="C140" s="77"/>
      <c r="D140" s="77"/>
    </row>
    <row r="141" spans="1:10" ht="12.9" customHeight="1" x14ac:dyDescent="0.25">
      <c r="A141" s="34" t="s">
        <v>139</v>
      </c>
      <c r="B141" s="358"/>
      <c r="C141" s="358"/>
      <c r="D141" s="358"/>
      <c r="H141" s="74">
        <v>1743</v>
      </c>
      <c r="J141" s="673" t="s">
        <v>140</v>
      </c>
    </row>
    <row r="142" spans="1:10" ht="12.9" customHeight="1" x14ac:dyDescent="0.25">
      <c r="A142" s="705" t="s">
        <v>141</v>
      </c>
      <c r="B142" s="705"/>
      <c r="C142" s="705"/>
      <c r="D142" s="705"/>
      <c r="E142" s="705"/>
      <c r="F142" s="705"/>
      <c r="G142" s="705"/>
      <c r="H142" s="295"/>
      <c r="J142" s="673"/>
    </row>
    <row r="143" spans="1:10" ht="12.9" customHeight="1" x14ac:dyDescent="0.25">
      <c r="A143" s="705" t="s">
        <v>142</v>
      </c>
      <c r="B143" s="705"/>
      <c r="C143" s="705"/>
      <c r="D143" s="705"/>
      <c r="E143" s="705"/>
      <c r="F143" s="705"/>
      <c r="G143" s="705"/>
      <c r="H143" s="295"/>
      <c r="J143" s="673"/>
    </row>
    <row r="144" spans="1:10" ht="12.9" customHeight="1" x14ac:dyDescent="0.25">
      <c r="A144" s="705" t="s">
        <v>143</v>
      </c>
      <c r="B144" s="705"/>
      <c r="C144" s="705"/>
      <c r="D144" s="705"/>
      <c r="E144" s="705"/>
      <c r="F144" s="705"/>
      <c r="G144" s="705"/>
      <c r="H144" s="295"/>
      <c r="J144" s="673"/>
    </row>
    <row r="145" spans="1:10" ht="12.9" customHeight="1" x14ac:dyDescent="0.25">
      <c r="A145" s="705" t="s">
        <v>144</v>
      </c>
      <c r="B145" s="705"/>
      <c r="C145" s="705"/>
      <c r="D145" s="705"/>
      <c r="E145" s="705"/>
      <c r="F145" s="705"/>
      <c r="G145" s="705"/>
      <c r="H145" s="295"/>
      <c r="J145" s="673"/>
    </row>
    <row r="146" spans="1:10" ht="13.35" customHeight="1" x14ac:dyDescent="0.25">
      <c r="A146" s="705" t="s">
        <v>145</v>
      </c>
      <c r="B146" s="705"/>
      <c r="C146" s="705"/>
      <c r="D146" s="705"/>
      <c r="E146" s="705"/>
      <c r="F146" s="705"/>
      <c r="G146" s="705"/>
      <c r="H146" s="359"/>
      <c r="J146" s="673"/>
    </row>
    <row r="147" spans="1:10" ht="25.35" customHeight="1" x14ac:dyDescent="0.25">
      <c r="A147" s="710" t="s">
        <v>146</v>
      </c>
      <c r="B147" s="710"/>
      <c r="C147" s="710"/>
      <c r="D147" s="710"/>
      <c r="E147" s="710"/>
      <c r="F147" s="710"/>
      <c r="G147" s="710"/>
      <c r="H147" s="55">
        <v>24</v>
      </c>
      <c r="J147" s="673"/>
    </row>
    <row r="148" spans="1:10" ht="12.9" customHeight="1" x14ac:dyDescent="0.25">
      <c r="C148" s="24"/>
      <c r="D148" s="24"/>
      <c r="I148" s="360"/>
    </row>
    <row r="149" spans="1:10" x14ac:dyDescent="0.25">
      <c r="A149" s="34" t="s">
        <v>147</v>
      </c>
    </row>
    <row r="150" spans="1:10" x14ac:dyDescent="0.25">
      <c r="A150" s="697" t="s">
        <v>111</v>
      </c>
      <c r="B150" s="697"/>
      <c r="C150" s="697"/>
      <c r="D150" s="697"/>
      <c r="E150" s="697"/>
      <c r="F150" s="697"/>
      <c r="G150" s="697"/>
      <c r="H150" s="697"/>
      <c r="I150" s="293"/>
    </row>
    <row r="151" spans="1:10" x14ac:dyDescent="0.25">
      <c r="I151" s="293"/>
    </row>
    <row r="153" spans="1:10" x14ac:dyDescent="0.25">
      <c r="A153" s="317" t="s">
        <v>148</v>
      </c>
    </row>
    <row r="154" spans="1:10" x14ac:dyDescent="0.25">
      <c r="A154" s="317"/>
    </row>
    <row r="155" spans="1:10" x14ac:dyDescent="0.25">
      <c r="A155" s="173" t="s">
        <v>149</v>
      </c>
      <c r="H155" s="342" t="s">
        <v>843</v>
      </c>
    </row>
    <row r="156" spans="1:10" x14ac:dyDescent="0.25">
      <c r="A156" s="173" t="s">
        <v>150</v>
      </c>
    </row>
    <row r="157" spans="1:10" x14ac:dyDescent="0.25">
      <c r="A157" s="697" t="s">
        <v>111</v>
      </c>
      <c r="B157" s="697"/>
      <c r="C157" s="697"/>
      <c r="D157" s="697"/>
      <c r="E157" s="697"/>
      <c r="F157" s="697"/>
      <c r="G157" s="697"/>
      <c r="H157" s="697"/>
    </row>
    <row r="158" spans="1:10" x14ac:dyDescent="0.25">
      <c r="A158" s="317"/>
    </row>
    <row r="159" spans="1:10" ht="25.35" customHeight="1" x14ac:dyDescent="0.25">
      <c r="A159" s="711" t="s">
        <v>151</v>
      </c>
      <c r="B159" s="711"/>
      <c r="C159" s="711"/>
      <c r="D159" s="711"/>
      <c r="E159" s="711"/>
      <c r="F159" s="711"/>
      <c r="G159" s="711"/>
      <c r="H159" s="342" t="s">
        <v>844</v>
      </c>
    </row>
    <row r="160" spans="1:10" x14ac:dyDescent="0.25">
      <c r="A160" s="299"/>
      <c r="B160" s="299"/>
      <c r="C160" s="299"/>
      <c r="D160" s="299"/>
      <c r="E160" s="299"/>
      <c r="F160" s="299"/>
      <c r="G160" s="299"/>
      <c r="H160" s="343"/>
    </row>
    <row r="161" spans="1:8" ht="37.35" customHeight="1" x14ac:dyDescent="0.25">
      <c r="A161" s="624" t="s">
        <v>152</v>
      </c>
      <c r="B161" s="624"/>
      <c r="C161" s="54" t="s">
        <v>153</v>
      </c>
      <c r="D161" s="624" t="s">
        <v>154</v>
      </c>
      <c r="E161" s="624"/>
      <c r="F161" s="624"/>
      <c r="G161" s="624"/>
      <c r="H161" s="624"/>
    </row>
    <row r="162" spans="1:8" ht="25.5" customHeight="1" x14ac:dyDescent="0.25">
      <c r="A162" s="646" t="s">
        <v>1049</v>
      </c>
      <c r="B162" s="646"/>
      <c r="C162" s="201" t="s">
        <v>843</v>
      </c>
      <c r="D162" s="627" t="s">
        <v>1053</v>
      </c>
      <c r="E162" s="628"/>
      <c r="F162" s="628"/>
      <c r="G162" s="628"/>
      <c r="H162" s="629"/>
    </row>
    <row r="163" spans="1:8" ht="25.5" customHeight="1" x14ac:dyDescent="0.25">
      <c r="A163" s="646" t="s">
        <v>1050</v>
      </c>
      <c r="B163" s="646"/>
      <c r="C163" s="201" t="s">
        <v>843</v>
      </c>
      <c r="D163" s="627" t="s">
        <v>1053</v>
      </c>
      <c r="E163" s="628"/>
      <c r="F163" s="628"/>
      <c r="G163" s="628"/>
      <c r="H163" s="629"/>
    </row>
    <row r="164" spans="1:8" ht="25.5" customHeight="1" x14ac:dyDescent="0.25">
      <c r="A164" s="646" t="s">
        <v>1051</v>
      </c>
      <c r="B164" s="646"/>
      <c r="C164" s="201" t="s">
        <v>843</v>
      </c>
      <c r="D164" s="627" t="s">
        <v>1053</v>
      </c>
      <c r="E164" s="628"/>
      <c r="F164" s="628"/>
      <c r="G164" s="628"/>
      <c r="H164" s="629"/>
    </row>
    <row r="165" spans="1:8" ht="25.5" customHeight="1" x14ac:dyDescent="0.25">
      <c r="A165" s="646" t="s">
        <v>1052</v>
      </c>
      <c r="B165" s="646"/>
      <c r="C165" s="201" t="s">
        <v>843</v>
      </c>
      <c r="D165" s="627" t="s">
        <v>1053</v>
      </c>
      <c r="E165" s="628"/>
      <c r="F165" s="628"/>
      <c r="G165" s="628"/>
      <c r="H165" s="629"/>
    </row>
    <row r="166" spans="1:8" x14ac:dyDescent="0.25">
      <c r="A166" s="646"/>
      <c r="B166" s="646"/>
      <c r="C166" s="201"/>
      <c r="D166" s="624"/>
      <c r="E166" s="624"/>
      <c r="F166" s="624"/>
      <c r="G166" s="624"/>
      <c r="H166" s="624"/>
    </row>
    <row r="167" spans="1:8" x14ac:dyDescent="0.25">
      <c r="A167" s="646"/>
      <c r="B167" s="646"/>
      <c r="C167" s="201"/>
      <c r="D167" s="624"/>
      <c r="E167" s="624"/>
      <c r="F167" s="624"/>
      <c r="G167" s="624"/>
      <c r="H167" s="624"/>
    </row>
    <row r="168" spans="1:8" x14ac:dyDescent="0.25">
      <c r="A168" s="646"/>
      <c r="B168" s="646"/>
      <c r="C168" s="201"/>
      <c r="D168" s="624"/>
      <c r="E168" s="624"/>
      <c r="F168" s="624"/>
      <c r="G168" s="624"/>
      <c r="H168" s="624"/>
    </row>
    <row r="169" spans="1:8" x14ac:dyDescent="0.25">
      <c r="A169" s="646"/>
      <c r="B169" s="646"/>
      <c r="C169" s="201"/>
      <c r="D169" s="624"/>
      <c r="E169" s="624"/>
      <c r="F169" s="624"/>
      <c r="G169" s="624"/>
      <c r="H169" s="624"/>
    </row>
    <row r="170" spans="1:8" x14ac:dyDescent="0.25">
      <c r="A170" s="646"/>
      <c r="B170" s="646"/>
      <c r="C170" s="201"/>
      <c r="D170" s="624"/>
      <c r="E170" s="624"/>
      <c r="F170" s="624"/>
      <c r="G170" s="624"/>
      <c r="H170" s="624"/>
    </row>
    <row r="171" spans="1:8" x14ac:dyDescent="0.25">
      <c r="A171" s="646"/>
      <c r="B171" s="646"/>
      <c r="C171" s="201"/>
      <c r="D171" s="624"/>
      <c r="E171" s="624"/>
      <c r="F171" s="624"/>
      <c r="G171" s="624"/>
      <c r="H171" s="624"/>
    </row>
    <row r="172" spans="1:8" x14ac:dyDescent="0.25">
      <c r="A172" s="646"/>
      <c r="B172" s="646"/>
      <c r="C172" s="201"/>
      <c r="D172" s="624"/>
      <c r="E172" s="624"/>
      <c r="F172" s="624"/>
      <c r="G172" s="624"/>
      <c r="H172" s="624"/>
    </row>
    <row r="173" spans="1:8" x14ac:dyDescent="0.25">
      <c r="A173" s="203"/>
      <c r="B173" s="203"/>
    </row>
  </sheetData>
  <sheetProtection selectLockedCells="1" selectUnlockedCells="1"/>
  <mergeCells count="126">
    <mergeCell ref="A172:B172"/>
    <mergeCell ref="D172:H172"/>
    <mergeCell ref="A170:B170"/>
    <mergeCell ref="D170:H170"/>
    <mergeCell ref="A171:B171"/>
    <mergeCell ref="D171:H171"/>
    <mergeCell ref="A165:B165"/>
    <mergeCell ref="D165:H165"/>
    <mergeCell ref="A162:B162"/>
    <mergeCell ref="D162:H162"/>
    <mergeCell ref="A163:B163"/>
    <mergeCell ref="D163:H163"/>
    <mergeCell ref="A168:B168"/>
    <mergeCell ref="D168:H168"/>
    <mergeCell ref="A169:B169"/>
    <mergeCell ref="D169:H169"/>
    <mergeCell ref="A166:B166"/>
    <mergeCell ref="D166:H166"/>
    <mergeCell ref="A167:B167"/>
    <mergeCell ref="D167:H167"/>
    <mergeCell ref="A150:H150"/>
    <mergeCell ref="A157:H157"/>
    <mergeCell ref="A159:G159"/>
    <mergeCell ref="A161:B161"/>
    <mergeCell ref="D161:H161"/>
    <mergeCell ref="A138:G138"/>
    <mergeCell ref="A139:G139"/>
    <mergeCell ref="A164:B164"/>
    <mergeCell ref="D164:H164"/>
    <mergeCell ref="A136:G136"/>
    <mergeCell ref="J136:J137"/>
    <mergeCell ref="A137:G137"/>
    <mergeCell ref="A123:H123"/>
    <mergeCell ref="A125:H125"/>
    <mergeCell ref="A127:H127"/>
    <mergeCell ref="A133:G133"/>
    <mergeCell ref="J141:J147"/>
    <mergeCell ref="A142:G142"/>
    <mergeCell ref="A143:G143"/>
    <mergeCell ref="A144:G144"/>
    <mergeCell ref="A145:G145"/>
    <mergeCell ref="A146:G146"/>
    <mergeCell ref="A147:G147"/>
    <mergeCell ref="A117:H117"/>
    <mergeCell ref="A119:H119"/>
    <mergeCell ref="A121:H121"/>
    <mergeCell ref="A105:C105"/>
    <mergeCell ref="A106:H106"/>
    <mergeCell ref="A108:G108"/>
    <mergeCell ref="A113:H113"/>
    <mergeCell ref="A134:G134"/>
    <mergeCell ref="A135:G135"/>
    <mergeCell ref="A95:G95"/>
    <mergeCell ref="A97:H97"/>
    <mergeCell ref="A100:H100"/>
    <mergeCell ref="A104:E104"/>
    <mergeCell ref="A83:D83"/>
    <mergeCell ref="F83:H83"/>
    <mergeCell ref="A86:H86"/>
    <mergeCell ref="A93:H93"/>
    <mergeCell ref="A115:H115"/>
    <mergeCell ref="A78:C78"/>
    <mergeCell ref="F78:H78"/>
    <mergeCell ref="A75:C75"/>
    <mergeCell ref="F75:H75"/>
    <mergeCell ref="A76:C76"/>
    <mergeCell ref="F76:H76"/>
    <mergeCell ref="A81:C81"/>
    <mergeCell ref="F81:H81"/>
    <mergeCell ref="A82:C82"/>
    <mergeCell ref="F82:H82"/>
    <mergeCell ref="A79:C79"/>
    <mergeCell ref="F79:H79"/>
    <mergeCell ref="A80:C80"/>
    <mergeCell ref="F80:H80"/>
    <mergeCell ref="A73:C73"/>
    <mergeCell ref="F73:H73"/>
    <mergeCell ref="A74:C74"/>
    <mergeCell ref="F74:H74"/>
    <mergeCell ref="A71:C71"/>
    <mergeCell ref="F71:H71"/>
    <mergeCell ref="A72:C72"/>
    <mergeCell ref="F72:H72"/>
    <mergeCell ref="A77:C77"/>
    <mergeCell ref="F77:H77"/>
    <mergeCell ref="A31:D31"/>
    <mergeCell ref="A24:D24"/>
    <mergeCell ref="A25:D25"/>
    <mergeCell ref="A26:D26"/>
    <mergeCell ref="A27:D27"/>
    <mergeCell ref="A36:D36"/>
    <mergeCell ref="A44:H44"/>
    <mergeCell ref="A49:I49"/>
    <mergeCell ref="J51:J54"/>
    <mergeCell ref="A32:D32"/>
    <mergeCell ref="A33:D33"/>
    <mergeCell ref="A34:D34"/>
    <mergeCell ref="A35:D35"/>
    <mergeCell ref="A22:D22"/>
    <mergeCell ref="A23:D23"/>
    <mergeCell ref="A17:C17"/>
    <mergeCell ref="F17:G17"/>
    <mergeCell ref="A18:C18"/>
    <mergeCell ref="F18:G18"/>
    <mergeCell ref="A28:D28"/>
    <mergeCell ref="A29:D29"/>
    <mergeCell ref="A30:D30"/>
    <mergeCell ref="A15:C15"/>
    <mergeCell ref="F15:G15"/>
    <mergeCell ref="A16:C16"/>
    <mergeCell ref="F16:G16"/>
    <mergeCell ref="A13:C13"/>
    <mergeCell ref="F13:G13"/>
    <mergeCell ref="A14:C14"/>
    <mergeCell ref="F14:G14"/>
    <mergeCell ref="A19:C19"/>
    <mergeCell ref="F19:G19"/>
    <mergeCell ref="J4:J6"/>
    <mergeCell ref="G6:H6"/>
    <mergeCell ref="G7:H7"/>
    <mergeCell ref="G8:H8"/>
    <mergeCell ref="A11:C11"/>
    <mergeCell ref="F11:G11"/>
    <mergeCell ref="A12:C12"/>
    <mergeCell ref="F12:G12"/>
    <mergeCell ref="A1:H1"/>
  </mergeCells>
  <dataValidations disablePrompts="1" count="20">
    <dataValidation type="list" operator="equal" allowBlank="1" sqref="H133:H134">
      <formula1>"Oui,Non"</formula1>
      <formula2>0</formula2>
    </dataValidation>
    <dataValidation type="list" operator="equal" allowBlank="1" sqref="H155 H157 H159">
      <formula1>"Oui,Non"</formula1>
      <formula2>0</formula2>
    </dataValidation>
    <dataValidation type="list" operator="equal" allowBlank="1" sqref="H124">
      <formula1>"Oui,Non"</formula1>
      <formula2>0</formula2>
    </dataValidation>
    <dataValidation type="list" operator="equal" allowBlank="1" sqref="H122">
      <formula1>"Oui,Non"</formula1>
      <formula2>0</formula2>
    </dataValidation>
    <dataValidation type="list" operator="equal" allowBlank="1" sqref="H116 H118 H120">
      <formula1>"Oui,Non"</formula1>
      <formula2>0</formula2>
    </dataValidation>
    <dataValidation type="list" operator="equal" allowBlank="1" sqref="H112 H114">
      <formula1>"Oui,Non"</formula1>
      <formula2>0</formula2>
    </dataValidation>
    <dataValidation type="list" operator="equal" allowBlank="1" sqref="D82">
      <formula1>"Oui,Non"</formula1>
      <formula2>0</formula2>
    </dataValidation>
    <dataValidation type="list" operator="equal" allowBlank="1" sqref="D80:D81">
      <formula1>"Oui,Non"</formula1>
      <formula2>0</formula2>
    </dataValidation>
    <dataValidation type="list" operator="equal" allowBlank="1" sqref="D51:D63">
      <formula1>"Imprimé,En ligne,Imprimé et en ligne,"</formula1>
      <formula2>0</formula2>
    </dataValidation>
    <dataValidation type="list" operator="equal" allowBlank="1" sqref="A52:A63">
      <formula1>"revues et périodiques,catalogue d'exposition,autre ouvrage scientifique,brochure,dépliant d’information,production audiovisuelle,mallette/dossier pédagogique,site internet,cartes postales,autres produits,"</formula1>
      <formula2>0</formula2>
    </dataValidation>
    <dataValidation type="list" operator="equal" allowBlank="1" sqref="B52:B63">
      <formula1>"Administration,Agriculture,Communication,Economie,Education,Equipement,Extérieur,Justice,Opinion,Société,Temps libre et sociabilités,Période historique,Archivistique,"</formula1>
      <formula2>0</formula2>
    </dataValidation>
    <dataValidation type="list" operator="equal" allowBlank="1" sqref="D72:D73">
      <formula1>"Oui,Non"</formula1>
      <formula2>0</formula2>
    </dataValidation>
    <dataValidation type="list" operator="equal" allowBlank="1" sqref="H40">
      <formula1>"dénombrées,estimées"</formula1>
      <formula2>0</formula2>
    </dataValidation>
    <dataValidation type="list" operator="equal" allowBlank="1" sqref="H89 H95 H101">
      <formula1>"Oui,Non"</formula1>
      <formula2>0</formula2>
    </dataValidation>
    <dataValidation type="list" operator="equal" allowBlank="1" sqref="A51">
      <formula1>"Revues et périodiques,Catalogue d'exposition,Autre ouvrage scientifique,Brochure,Production audiovisuelle,Mallette/dossier pédagogique,Autres produits,"</formula1>
      <formula2>0</formula2>
    </dataValidation>
    <dataValidation type="list" operator="equal" allowBlank="1" sqref="B51">
      <formula1>"Administration,Agriculture,Communication,Economie,Education,Equipement,Figures locales,Justice,Opinion,Société,Temps libre et sociabilités,Période historique,Archivistique,"</formula1>
      <formula2>0</formula2>
    </dataValidation>
    <dataValidation type="list" operator="equal" allowBlank="1" sqref="D74:D79">
      <formula1>"Oui,Non"</formula1>
      <formula2>0</formula2>
    </dataValidation>
    <dataValidation type="list" operator="equal" allowBlank="1" sqref="H90">
      <formula1>"0,5,1,1,5,2,"</formula1>
      <formula2>0</formula2>
    </dataValidation>
    <dataValidation type="list" operator="equal" allowBlank="1" sqref="H103">
      <formula1>"Oui,Non,"</formula1>
      <formula2>0</formula2>
    </dataValidation>
    <dataValidation type="list" operator="equal" allowBlank="1" sqref="C162:C171">
      <formula1>"Oui,Non"</formula1>
      <formula2>0</formula2>
    </dataValidation>
  </dataValidations>
  <pageMargins left="0.6692913385826772" right="0.6692913385826772" top="0.6692913385826772" bottom="0.6692913385826772" header="0.51181102362204722" footer="0.51181102362204722"/>
  <pageSetup paperSize="9" firstPageNumber="29" orientation="portrait" useFirstPageNumber="1" horizontalDpi="300" verticalDpi="300" r:id="rId1"/>
  <headerFooter alignWithMargins="0">
    <oddHeader>&amp;CArchives départementales de l'Oise</oddHead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4"/>
  <sheetViews>
    <sheetView tabSelected="1" view="pageLayout" zoomScaleNormal="100" zoomScaleSheetLayoutView="100" workbookViewId="0">
      <selection activeCell="I64" sqref="I64"/>
    </sheetView>
  </sheetViews>
  <sheetFormatPr baseColWidth="10" defaultColWidth="11.5546875" defaultRowHeight="13.2" x14ac:dyDescent="0.25"/>
  <cols>
    <col min="1" max="4" width="11.5546875" customWidth="1"/>
    <col min="5" max="5" width="25.88671875" style="45" customWidth="1"/>
    <col min="6" max="6" width="3.109375" style="100" customWidth="1"/>
    <col min="7" max="7" width="13" style="45" customWidth="1"/>
    <col min="8" max="8" width="2.44140625" style="361" customWidth="1"/>
    <col min="9" max="9" width="7.5546875" customWidth="1"/>
  </cols>
  <sheetData>
    <row r="1" spans="1:11" ht="13.8" x14ac:dyDescent="0.25">
      <c r="A1" s="712" t="s">
        <v>155</v>
      </c>
      <c r="B1" s="712"/>
      <c r="C1" s="712"/>
      <c r="D1" s="712"/>
      <c r="E1" s="712"/>
      <c r="F1" s="712"/>
      <c r="G1" s="712"/>
      <c r="H1" s="712"/>
      <c r="I1" s="3"/>
      <c r="J1" s="3"/>
      <c r="K1" s="3"/>
    </row>
    <row r="2" spans="1:11" ht="9.9" customHeight="1" x14ac:dyDescent="0.3">
      <c r="A2" s="362"/>
      <c r="B2" s="363"/>
      <c r="C2" s="363"/>
      <c r="D2" s="3"/>
      <c r="F2" s="3"/>
      <c r="H2" s="364"/>
      <c r="I2" s="3"/>
      <c r="J2" s="3"/>
      <c r="K2" s="3"/>
    </row>
    <row r="3" spans="1:11" ht="13.8" x14ac:dyDescent="0.25">
      <c r="A3" s="362"/>
      <c r="B3" s="365" t="s">
        <v>156</v>
      </c>
      <c r="C3" s="366" t="str">
        <f>Titre!B24</f>
        <v>Oise</v>
      </c>
      <c r="F3" s="3"/>
      <c r="H3" s="364"/>
      <c r="I3" s="3"/>
      <c r="J3" s="3"/>
      <c r="K3" s="3"/>
    </row>
    <row r="4" spans="1:11" ht="13.8" x14ac:dyDescent="0.25">
      <c r="A4" s="362"/>
      <c r="B4" s="365"/>
      <c r="C4" s="366"/>
      <c r="F4" s="3"/>
      <c r="H4" s="364"/>
      <c r="I4" s="3"/>
      <c r="J4" s="3"/>
      <c r="K4" s="3"/>
    </row>
    <row r="5" spans="1:11" x14ac:dyDescent="0.25">
      <c r="E5" s="367" t="s">
        <v>157</v>
      </c>
      <c r="F5"/>
      <c r="G5" s="536">
        <f>Titre!C30</f>
        <v>825927</v>
      </c>
      <c r="H5" s="364"/>
      <c r="I5" s="3"/>
      <c r="J5" s="3"/>
      <c r="K5" s="3"/>
    </row>
    <row r="6" spans="1:11" x14ac:dyDescent="0.25">
      <c r="A6" s="369"/>
      <c r="B6" s="42"/>
      <c r="C6" s="42"/>
      <c r="D6" s="42"/>
      <c r="F6" s="370"/>
      <c r="I6" s="45"/>
      <c r="J6" s="45"/>
      <c r="K6" s="370"/>
    </row>
    <row r="7" spans="1:11" x14ac:dyDescent="0.25">
      <c r="A7" s="371"/>
      <c r="D7" s="42"/>
      <c r="E7" s="372" t="s">
        <v>158</v>
      </c>
      <c r="H7" s="373"/>
    </row>
    <row r="8" spans="1:11" x14ac:dyDescent="0.25">
      <c r="A8" s="371"/>
      <c r="B8" s="311"/>
      <c r="C8" s="311"/>
      <c r="D8" s="42"/>
      <c r="E8" s="367" t="s">
        <v>159</v>
      </c>
      <c r="G8" s="368">
        <f>'3 Personnel'!E5</f>
        <v>3</v>
      </c>
      <c r="H8" s="373"/>
    </row>
    <row r="9" spans="1:11" x14ac:dyDescent="0.25">
      <c r="A9" s="371"/>
      <c r="B9" s="311"/>
      <c r="C9" s="311"/>
      <c r="D9" s="42"/>
      <c r="E9" s="367" t="s">
        <v>160</v>
      </c>
      <c r="G9" s="368">
        <f>SUM('3 Personnel'!B17,'3 Personnel'!D17,'3 Personnel'!F17)</f>
        <v>3</v>
      </c>
      <c r="H9" s="373"/>
    </row>
    <row r="10" spans="1:11" x14ac:dyDescent="0.25">
      <c r="A10" s="371"/>
      <c r="B10" s="42"/>
      <c r="C10" s="42"/>
      <c r="D10" s="42"/>
      <c r="E10" s="367" t="s">
        <v>161</v>
      </c>
      <c r="G10" s="368">
        <f>'3 Personnel'!E6</f>
        <v>42</v>
      </c>
      <c r="H10" s="373"/>
      <c r="I10" s="374"/>
    </row>
    <row r="11" spans="1:11" x14ac:dyDescent="0.25">
      <c r="A11" s="371"/>
      <c r="B11" s="42"/>
      <c r="C11" s="42"/>
      <c r="D11" s="42"/>
      <c r="E11" s="367" t="s">
        <v>162</v>
      </c>
      <c r="G11" s="368">
        <f>SUM('3 Personnel'!C17,'3 Personnel'!E17,'3 Personnel'!G17)</f>
        <v>41.8</v>
      </c>
      <c r="H11" s="373"/>
    </row>
    <row r="12" spans="1:11" x14ac:dyDescent="0.25">
      <c r="A12" s="371"/>
      <c r="B12" s="42"/>
      <c r="C12" s="42"/>
      <c r="D12" s="42"/>
      <c r="E12" s="367" t="s">
        <v>163</v>
      </c>
      <c r="G12" s="375">
        <f>'2 Budget'!D10</f>
        <v>380028.11</v>
      </c>
      <c r="H12" s="373"/>
    </row>
    <row r="13" spans="1:11" x14ac:dyDescent="0.25">
      <c r="A13" s="371"/>
      <c r="B13" s="42"/>
      <c r="C13" s="42"/>
      <c r="D13" s="42"/>
      <c r="E13" s="367" t="s">
        <v>164</v>
      </c>
      <c r="G13" s="375">
        <f>'2 Budget'!D11</f>
        <v>433357.8</v>
      </c>
      <c r="H13" s="373"/>
    </row>
    <row r="14" spans="1:11" x14ac:dyDescent="0.25">
      <c r="A14" s="371"/>
      <c r="B14" s="42"/>
      <c r="C14" s="42"/>
      <c r="D14" s="42"/>
      <c r="E14" s="367" t="s">
        <v>165</v>
      </c>
      <c r="G14" s="375">
        <f>'2 Budget'!D15</f>
        <v>63896.25</v>
      </c>
      <c r="H14" s="373"/>
    </row>
    <row r="15" spans="1:11" x14ac:dyDescent="0.25">
      <c r="A15" s="371"/>
      <c r="B15" s="42"/>
      <c r="C15" s="42"/>
      <c r="D15" s="42"/>
      <c r="E15" s="367" t="s">
        <v>166</v>
      </c>
      <c r="G15" s="375">
        <f>'2 Budget'!D16</f>
        <v>7720</v>
      </c>
      <c r="H15" s="373"/>
    </row>
    <row r="16" spans="1:11" x14ac:dyDescent="0.25">
      <c r="A16" s="371"/>
      <c r="B16" s="42"/>
      <c r="C16" s="42"/>
      <c r="D16" s="42"/>
      <c r="E16" s="376"/>
      <c r="H16" s="373"/>
    </row>
    <row r="17" spans="1:8" x14ac:dyDescent="0.25">
      <c r="A17" s="371"/>
      <c r="E17" s="372" t="s">
        <v>167</v>
      </c>
      <c r="G17" s="247"/>
      <c r="H17" s="373"/>
    </row>
    <row r="18" spans="1:8" x14ac:dyDescent="0.25">
      <c r="A18" s="371"/>
      <c r="E18" s="377" t="s">
        <v>547</v>
      </c>
      <c r="G18" s="368">
        <f>'6 Producteurs'!E6</f>
        <v>1</v>
      </c>
      <c r="H18" s="373"/>
    </row>
    <row r="19" spans="1:8" x14ac:dyDescent="0.25">
      <c r="A19" s="371"/>
      <c r="E19" s="377" t="s">
        <v>548</v>
      </c>
      <c r="G19" s="368">
        <f>'6 Producteurs'!E7</f>
        <v>0</v>
      </c>
      <c r="H19" s="373"/>
    </row>
    <row r="20" spans="1:8" x14ac:dyDescent="0.25">
      <c r="A20" s="371"/>
      <c r="E20" s="377" t="s">
        <v>168</v>
      </c>
      <c r="G20" s="537">
        <f>'4 Bâtiments'!G58</f>
        <v>924.68000000000006</v>
      </c>
      <c r="H20" s="373"/>
    </row>
    <row r="21" spans="1:8" x14ac:dyDescent="0.25">
      <c r="A21" s="371"/>
      <c r="E21" s="377" t="s">
        <v>169</v>
      </c>
      <c r="G21" s="537">
        <f>'7 Collecte'!E6</f>
        <v>1025.0419999999999</v>
      </c>
      <c r="H21" s="373"/>
    </row>
    <row r="22" spans="1:8" x14ac:dyDescent="0.25">
      <c r="A22" s="371"/>
      <c r="E22" s="377" t="s">
        <v>170</v>
      </c>
      <c r="G22" s="368">
        <f>'7 Collecte'!H56</f>
        <v>0</v>
      </c>
      <c r="H22" s="373"/>
    </row>
    <row r="23" spans="1:8" x14ac:dyDescent="0.25">
      <c r="A23" s="371"/>
      <c r="E23" s="377" t="s">
        <v>171</v>
      </c>
      <c r="G23" s="368">
        <f>'7 Collecte'!I56</f>
        <v>0</v>
      </c>
      <c r="H23" s="373"/>
    </row>
    <row r="24" spans="1:8" x14ac:dyDescent="0.25">
      <c r="A24" s="371"/>
      <c r="B24" s="311"/>
      <c r="C24" s="311"/>
      <c r="D24" s="311"/>
      <c r="E24" s="377" t="s">
        <v>172</v>
      </c>
      <c r="F24"/>
      <c r="G24" s="368">
        <f>'7 Collecte'!C74</f>
        <v>20.87</v>
      </c>
      <c r="H24" s="373"/>
    </row>
    <row r="25" spans="1:8" x14ac:dyDescent="0.25">
      <c r="A25" s="371"/>
      <c r="B25" s="311"/>
      <c r="C25" s="311"/>
      <c r="D25" s="311"/>
      <c r="E25" s="377" t="s">
        <v>173</v>
      </c>
      <c r="F25"/>
      <c r="G25" s="368">
        <f>'7 Collecte'!D74</f>
        <v>0</v>
      </c>
      <c r="H25" s="373"/>
    </row>
    <row r="26" spans="1:8" x14ac:dyDescent="0.25">
      <c r="A26" s="371"/>
      <c r="B26" s="311"/>
      <c r="C26" s="311"/>
      <c r="D26" s="311"/>
      <c r="E26" s="377" t="s">
        <v>174</v>
      </c>
      <c r="F26"/>
      <c r="G26" s="368">
        <f>'7 Collecte'!E78</f>
        <v>24.1</v>
      </c>
      <c r="H26" s="373"/>
    </row>
    <row r="27" spans="1:8" x14ac:dyDescent="0.25">
      <c r="A27" s="371"/>
      <c r="B27" s="311"/>
      <c r="C27" s="311"/>
      <c r="D27" s="311"/>
      <c r="E27" s="367" t="s">
        <v>175</v>
      </c>
      <c r="G27" s="537">
        <f>'4 Bâtiments'!H58</f>
        <v>31709.68</v>
      </c>
      <c r="H27" s="373"/>
    </row>
    <row r="28" spans="1:8" x14ac:dyDescent="0.25">
      <c r="A28" s="371"/>
      <c r="B28" s="311"/>
      <c r="C28" s="311"/>
      <c r="D28" s="311"/>
      <c r="E28" s="378" t="s">
        <v>176</v>
      </c>
      <c r="G28" s="379" t="str">
        <f>'6 Producteurs'!E22</f>
        <v>Oui</v>
      </c>
      <c r="H28" s="373"/>
    </row>
    <row r="29" spans="1:8" x14ac:dyDescent="0.25">
      <c r="A29" s="371"/>
      <c r="B29" s="311"/>
      <c r="C29" s="311"/>
      <c r="D29" s="311"/>
      <c r="E29" s="380"/>
      <c r="H29" s="373"/>
    </row>
    <row r="30" spans="1:8" x14ac:dyDescent="0.25">
      <c r="A30" s="371"/>
      <c r="D30" s="311"/>
      <c r="E30" s="372" t="s">
        <v>177</v>
      </c>
      <c r="H30" s="373"/>
    </row>
    <row r="31" spans="1:8" x14ac:dyDescent="0.25">
      <c r="A31" s="371"/>
      <c r="B31" s="311"/>
      <c r="C31" s="311"/>
      <c r="D31" s="311"/>
      <c r="E31" s="377" t="s">
        <v>178</v>
      </c>
      <c r="G31" s="368">
        <f>'8 Traitement'!I4</f>
        <v>572.34</v>
      </c>
      <c r="H31" s="373"/>
    </row>
    <row r="32" spans="1:8" ht="25.35" customHeight="1" x14ac:dyDescent="0.25">
      <c r="A32" s="713" t="s">
        <v>179</v>
      </c>
      <c r="B32" s="713"/>
      <c r="C32" s="713"/>
      <c r="D32" s="713"/>
      <c r="E32" s="713"/>
      <c r="G32" s="538">
        <f>'8 Traitement'!I5</f>
        <v>0.5472162093942895</v>
      </c>
      <c r="H32" s="373"/>
    </row>
    <row r="33" spans="1:8" x14ac:dyDescent="0.25">
      <c r="A33" s="371"/>
      <c r="B33" s="311"/>
      <c r="C33" s="311"/>
      <c r="D33" s="311"/>
      <c r="E33" s="377" t="s">
        <v>180</v>
      </c>
      <c r="G33" s="368">
        <f>'8 Traitement'!G22</f>
        <v>0</v>
      </c>
      <c r="H33" s="373"/>
    </row>
    <row r="34" spans="1:8" x14ac:dyDescent="0.25">
      <c r="A34" s="371"/>
      <c r="B34" s="311"/>
      <c r="C34" s="311"/>
      <c r="D34" s="311"/>
      <c r="E34" s="377" t="s">
        <v>181</v>
      </c>
      <c r="G34" s="368">
        <f>'8 Traitement'!I22</f>
        <v>63</v>
      </c>
      <c r="H34" s="373"/>
    </row>
    <row r="35" spans="1:8" x14ac:dyDescent="0.25">
      <c r="A35" s="371"/>
      <c r="D35" s="311"/>
      <c r="E35" s="377" t="s">
        <v>182</v>
      </c>
      <c r="G35" s="537">
        <f>'8 Traitement'!I25</f>
        <v>28199.15</v>
      </c>
      <c r="H35" s="373"/>
    </row>
    <row r="36" spans="1:8" ht="25.35" customHeight="1" x14ac:dyDescent="0.25">
      <c r="A36" s="713" t="s">
        <v>183</v>
      </c>
      <c r="B36" s="713"/>
      <c r="C36" s="713"/>
      <c r="D36" s="713"/>
      <c r="E36" s="713"/>
      <c r="G36" s="538">
        <f>'8 Traitement'!I26</f>
        <v>0.88929153495084157</v>
      </c>
      <c r="H36" s="373"/>
    </row>
    <row r="37" spans="1:8" x14ac:dyDescent="0.25">
      <c r="A37" s="371"/>
      <c r="D37" s="311"/>
      <c r="H37"/>
    </row>
    <row r="38" spans="1:8" x14ac:dyDescent="0.25">
      <c r="A38" s="371"/>
      <c r="D38" s="247"/>
      <c r="E38" s="381" t="s">
        <v>184</v>
      </c>
      <c r="H38" s="373"/>
    </row>
    <row r="39" spans="1:8" x14ac:dyDescent="0.25">
      <c r="A39" s="371"/>
      <c r="D39" s="247"/>
      <c r="E39" s="367" t="s">
        <v>185</v>
      </c>
      <c r="G39" s="536">
        <f>'10 Conservation'!F55</f>
        <v>28200</v>
      </c>
      <c r="H39" s="373"/>
    </row>
    <row r="40" spans="1:8" x14ac:dyDescent="0.25">
      <c r="A40" s="371"/>
      <c r="D40" s="247"/>
      <c r="E40" s="367" t="s">
        <v>186</v>
      </c>
      <c r="G40" s="382">
        <f>G39/G27</f>
        <v>0.8893183406455063</v>
      </c>
      <c r="H40" s="373"/>
    </row>
    <row r="41" spans="1:8" x14ac:dyDescent="0.25">
      <c r="A41" s="371"/>
      <c r="D41" s="247"/>
      <c r="E41" s="378" t="s">
        <v>187</v>
      </c>
      <c r="G41" s="368">
        <f>SUM('4 Bâtiments'!D14:H14)</f>
        <v>6637</v>
      </c>
      <c r="H41" s="373"/>
    </row>
    <row r="42" spans="1:8" x14ac:dyDescent="0.25">
      <c r="A42" s="371"/>
      <c r="D42" s="247"/>
      <c r="E42" s="378" t="s">
        <v>188</v>
      </c>
      <c r="G42" s="368">
        <f>'10 Conservation'!F19</f>
        <v>6637</v>
      </c>
      <c r="H42" s="373"/>
    </row>
    <row r="43" spans="1:8" x14ac:dyDescent="0.25">
      <c r="A43" s="371"/>
      <c r="D43" s="247"/>
      <c r="E43" s="377" t="s">
        <v>189</v>
      </c>
      <c r="G43" s="383">
        <f>G42/G41</f>
        <v>1</v>
      </c>
      <c r="H43" s="373"/>
    </row>
    <row r="44" spans="1:8" x14ac:dyDescent="0.25">
      <c r="A44" s="371"/>
      <c r="D44" s="247"/>
      <c r="E44" s="377" t="s">
        <v>190</v>
      </c>
      <c r="G44" s="368">
        <f>SUM('4 Bâtiments'!D11:H11)</f>
        <v>9860</v>
      </c>
      <c r="H44" s="373"/>
    </row>
    <row r="45" spans="1:8" x14ac:dyDescent="0.25">
      <c r="A45" s="371"/>
      <c r="D45" s="247"/>
      <c r="E45" s="377" t="s">
        <v>191</v>
      </c>
      <c r="G45" s="368">
        <f>'11 Numérisation'!D16</f>
        <v>0</v>
      </c>
      <c r="H45" s="373"/>
    </row>
    <row r="46" spans="1:8" ht="13.8" x14ac:dyDescent="0.25">
      <c r="A46" s="371"/>
      <c r="B46" s="384"/>
      <c r="C46" s="384"/>
      <c r="D46" s="385"/>
      <c r="E46" s="377" t="s">
        <v>192</v>
      </c>
      <c r="G46" s="536">
        <f>'10 Conservation'!C66</f>
        <v>19196</v>
      </c>
      <c r="H46" s="373"/>
    </row>
    <row r="47" spans="1:8" ht="13.8" x14ac:dyDescent="0.25">
      <c r="A47" s="371"/>
      <c r="B47" s="384"/>
      <c r="C47" s="384"/>
      <c r="D47" s="385"/>
      <c r="E47" s="377" t="s">
        <v>193</v>
      </c>
      <c r="G47" s="375">
        <f>'2 Budget'!D21</f>
        <v>41232.29</v>
      </c>
      <c r="H47" s="373"/>
    </row>
    <row r="48" spans="1:8" ht="13.8" x14ac:dyDescent="0.25">
      <c r="A48" s="371"/>
      <c r="B48" s="384"/>
      <c r="C48" s="384"/>
      <c r="D48" s="385"/>
      <c r="E48" s="377" t="s">
        <v>194</v>
      </c>
      <c r="G48" s="368">
        <f>'4 Bâtiments'!F66</f>
        <v>2</v>
      </c>
      <c r="H48" s="373"/>
    </row>
    <row r="49" spans="1:8" ht="13.8" x14ac:dyDescent="0.25">
      <c r="A49" s="371"/>
      <c r="B49" s="384"/>
      <c r="C49" s="384"/>
      <c r="D49" s="385"/>
      <c r="E49" s="377"/>
      <c r="G49" s="368"/>
      <c r="H49" s="373"/>
    </row>
    <row r="50" spans="1:8" ht="13.8" x14ac:dyDescent="0.25">
      <c r="A50" s="371"/>
      <c r="B50" s="384"/>
      <c r="C50" s="384"/>
      <c r="D50" s="385"/>
      <c r="E50" s="386" t="s">
        <v>195</v>
      </c>
      <c r="G50" s="387"/>
      <c r="H50" s="373"/>
    </row>
    <row r="51" spans="1:8" ht="13.8" x14ac:dyDescent="0.25">
      <c r="A51" s="371"/>
      <c r="B51" s="384"/>
      <c r="C51" s="384"/>
      <c r="D51" s="385"/>
      <c r="E51" s="367" t="s">
        <v>196</v>
      </c>
      <c r="G51" s="368">
        <f>'5 Contrôle'!B87</f>
        <v>618</v>
      </c>
      <c r="H51" s="373"/>
    </row>
    <row r="52" spans="1:8" ht="13.8" x14ac:dyDescent="0.25">
      <c r="A52" s="371"/>
      <c r="B52" s="384"/>
      <c r="C52" s="384"/>
      <c r="D52" s="385"/>
      <c r="E52" s="367" t="s">
        <v>197</v>
      </c>
      <c r="G52" s="368">
        <f>'5 Contrôle'!D87</f>
        <v>331</v>
      </c>
      <c r="H52" s="373"/>
    </row>
    <row r="53" spans="1:8" ht="13.8" x14ac:dyDescent="0.25">
      <c r="A53" s="371"/>
      <c r="B53" s="384"/>
      <c r="C53" s="384"/>
      <c r="D53" s="385"/>
      <c r="E53" s="367" t="s">
        <v>198</v>
      </c>
      <c r="G53" s="368">
        <f>'5 Contrôle'!B16</f>
        <v>43</v>
      </c>
      <c r="H53" s="373"/>
    </row>
    <row r="54" spans="1:8" ht="13.8" x14ac:dyDescent="0.25">
      <c r="A54" s="371"/>
      <c r="B54" s="384"/>
      <c r="C54" s="384"/>
      <c r="D54" s="385"/>
      <c r="E54" s="367" t="s">
        <v>199</v>
      </c>
      <c r="G54" s="368">
        <f>'5 Contrôle'!B88</f>
        <v>75</v>
      </c>
      <c r="H54" s="373"/>
    </row>
    <row r="55" spans="1:8" ht="13.8" x14ac:dyDescent="0.25">
      <c r="A55" s="371"/>
      <c r="B55" s="384"/>
      <c r="C55" s="384"/>
      <c r="D55" s="385"/>
      <c r="E55" s="367" t="s">
        <v>197</v>
      </c>
      <c r="G55" s="368">
        <f>'5 Contrôle'!D88</f>
        <v>35</v>
      </c>
      <c r="H55" s="373"/>
    </row>
    <row r="56" spans="1:8" ht="13.8" x14ac:dyDescent="0.25">
      <c r="A56" s="371"/>
      <c r="B56" s="384"/>
      <c r="C56" s="384"/>
      <c r="D56" s="385"/>
      <c r="E56" s="367" t="s">
        <v>198</v>
      </c>
      <c r="G56" s="368">
        <f>'5 Contrôle'!B17</f>
        <v>12</v>
      </c>
      <c r="H56" s="373"/>
    </row>
    <row r="57" spans="1:8" ht="13.8" x14ac:dyDescent="0.25">
      <c r="A57" s="371"/>
      <c r="B57" s="384"/>
      <c r="C57" s="384"/>
      <c r="D57" s="385"/>
      <c r="E57" s="367" t="s">
        <v>200</v>
      </c>
      <c r="G57" s="368">
        <f>'5 Contrôle'!B20</f>
        <v>117</v>
      </c>
      <c r="H57" s="373"/>
    </row>
    <row r="58" spans="1:8" ht="13.8" x14ac:dyDescent="0.25">
      <c r="A58" s="371"/>
      <c r="B58" s="384"/>
      <c r="C58" s="388" t="s">
        <v>201</v>
      </c>
      <c r="D58" s="385"/>
      <c r="E58"/>
      <c r="G58" s="368">
        <f>SUM('5 Contrôle'!B8:B9)</f>
        <v>21</v>
      </c>
      <c r="H58" s="373"/>
    </row>
    <row r="59" spans="1:8" ht="13.8" x14ac:dyDescent="0.25">
      <c r="A59" s="371"/>
      <c r="B59" s="384"/>
      <c r="C59" s="388" t="s">
        <v>202</v>
      </c>
      <c r="D59" s="385"/>
      <c r="E59"/>
      <c r="G59" s="368">
        <f>SUM('5 Contrôle'!B7,'5 Contrôle'!B13)</f>
        <v>35</v>
      </c>
      <c r="H59" s="373"/>
    </row>
    <row r="60" spans="1:8" ht="13.8" x14ac:dyDescent="0.25">
      <c r="A60" s="371"/>
      <c r="B60" s="384"/>
      <c r="C60" s="384"/>
      <c r="D60" s="385"/>
      <c r="E60" s="367" t="s">
        <v>203</v>
      </c>
      <c r="G60" s="368">
        <f>'5 Contrôle'!D20</f>
        <v>44</v>
      </c>
      <c r="H60" s="373"/>
    </row>
    <row r="61" spans="1:8" ht="13.8" x14ac:dyDescent="0.25">
      <c r="A61" s="371"/>
      <c r="B61" s="384"/>
      <c r="C61" s="384"/>
      <c r="D61" s="385"/>
      <c r="E61" s="367" t="s">
        <v>204</v>
      </c>
      <c r="G61" s="537">
        <f>'5 Contrôle'!E20</f>
        <v>4993.893</v>
      </c>
      <c r="H61" s="373"/>
    </row>
    <row r="62" spans="1:8" ht="13.8" x14ac:dyDescent="0.25">
      <c r="A62" s="371"/>
      <c r="B62" s="384"/>
      <c r="C62" s="384"/>
      <c r="D62" s="385"/>
      <c r="E62" s="367" t="s">
        <v>205</v>
      </c>
      <c r="G62" s="368">
        <f>'5 Contrôle'!F30</f>
        <v>10</v>
      </c>
      <c r="H62" s="373"/>
    </row>
    <row r="63" spans="1:8" ht="13.8" x14ac:dyDescent="0.25">
      <c r="A63" s="371"/>
      <c r="B63" s="384"/>
      <c r="C63" s="384"/>
      <c r="D63" s="385"/>
      <c r="E63" s="367" t="s">
        <v>206</v>
      </c>
      <c r="G63" s="368" t="str">
        <f>'5 Contrôle'!G33</f>
        <v>inconnu</v>
      </c>
      <c r="H63" s="373"/>
    </row>
    <row r="64" spans="1:8" ht="13.8" x14ac:dyDescent="0.25">
      <c r="A64" s="371"/>
      <c r="B64" s="384"/>
      <c r="C64" s="384"/>
      <c r="D64" s="385"/>
      <c r="E64" s="367"/>
      <c r="G64" s="387"/>
      <c r="H64" s="373"/>
    </row>
    <row r="65" spans="1:8" x14ac:dyDescent="0.25">
      <c r="A65" s="371"/>
      <c r="D65" s="45"/>
      <c r="E65" s="389" t="s">
        <v>207</v>
      </c>
      <c r="H65" s="373"/>
    </row>
    <row r="66" spans="1:8" x14ac:dyDescent="0.25">
      <c r="A66" s="371"/>
      <c r="D66" s="247"/>
      <c r="E66" s="378" t="s">
        <v>208</v>
      </c>
      <c r="G66" s="537">
        <f>'4 Bâtiments'!E58</f>
        <v>45268</v>
      </c>
      <c r="H66" s="373"/>
    </row>
    <row r="67" spans="1:8" x14ac:dyDescent="0.25">
      <c r="A67" s="371"/>
      <c r="D67" s="247"/>
      <c r="E67" s="378" t="s">
        <v>209</v>
      </c>
      <c r="G67" s="537">
        <f>'4 Bâtiments'!H58</f>
        <v>31709.68</v>
      </c>
      <c r="H67" s="373"/>
    </row>
    <row r="68" spans="1:8" x14ac:dyDescent="0.25">
      <c r="A68" s="371"/>
      <c r="D68" s="247"/>
      <c r="E68" s="377" t="s">
        <v>210</v>
      </c>
      <c r="G68" s="383">
        <f>G67/G66</f>
        <v>0.70048776177432182</v>
      </c>
      <c r="H68" s="373"/>
    </row>
    <row r="69" spans="1:8" x14ac:dyDescent="0.25">
      <c r="A69" s="371"/>
      <c r="D69" s="247"/>
      <c r="E69" s="377" t="s">
        <v>211</v>
      </c>
      <c r="G69" s="537">
        <f>'4 Bâtiments'!I58</f>
        <v>13558.32</v>
      </c>
      <c r="H69" s="373"/>
    </row>
    <row r="70" spans="1:8" x14ac:dyDescent="0.25">
      <c r="A70" s="371"/>
      <c r="B70" s="390"/>
      <c r="C70" s="390"/>
      <c r="D70" s="45"/>
      <c r="E70" s="128"/>
      <c r="H70" s="373"/>
    </row>
    <row r="71" spans="1:8" x14ac:dyDescent="0.25">
      <c r="A71" s="371"/>
      <c r="D71" s="391"/>
      <c r="E71" s="389" t="s">
        <v>212</v>
      </c>
      <c r="H71" s="373"/>
    </row>
    <row r="72" spans="1:8" x14ac:dyDescent="0.25">
      <c r="A72" s="371"/>
      <c r="D72" s="391"/>
      <c r="E72" s="377" t="s">
        <v>213</v>
      </c>
      <c r="G72" s="536">
        <f>'11 Numérisation'!D27</f>
        <v>95830</v>
      </c>
      <c r="H72" s="373"/>
    </row>
    <row r="73" spans="1:8" x14ac:dyDescent="0.25">
      <c r="A73" s="371"/>
      <c r="D73" s="391"/>
      <c r="E73" s="377" t="s">
        <v>214</v>
      </c>
      <c r="G73" s="536">
        <f>'11 Numérisation'!B41</f>
        <v>5410652</v>
      </c>
      <c r="H73" s="373"/>
    </row>
    <row r="74" spans="1:8" x14ac:dyDescent="0.25">
      <c r="A74" s="371"/>
      <c r="D74" s="391"/>
      <c r="E74" s="377" t="s">
        <v>215</v>
      </c>
      <c r="G74" s="536">
        <f>'11 Numérisation'!B42</f>
        <v>4704400</v>
      </c>
      <c r="H74" s="373"/>
    </row>
    <row r="75" spans="1:8" x14ac:dyDescent="0.25">
      <c r="A75" s="371"/>
      <c r="D75" s="391"/>
      <c r="E75" s="377" t="s">
        <v>216</v>
      </c>
      <c r="G75" s="536">
        <f>'11 Numérisation'!D28</f>
        <v>4302</v>
      </c>
      <c r="H75" s="373"/>
    </row>
    <row r="76" spans="1:8" x14ac:dyDescent="0.25">
      <c r="A76" s="371"/>
      <c r="D76" s="391"/>
      <c r="E76" s="377" t="s">
        <v>217</v>
      </c>
      <c r="G76" s="536">
        <f>'11 Numérisation'!B43</f>
        <v>30461</v>
      </c>
      <c r="H76" s="373"/>
    </row>
    <row r="77" spans="1:8" x14ac:dyDescent="0.25">
      <c r="A77" s="371"/>
      <c r="D77" s="391"/>
      <c r="E77" s="377" t="s">
        <v>218</v>
      </c>
      <c r="G77" s="536">
        <f>'11 Numérisation'!B44</f>
        <v>3563</v>
      </c>
      <c r="H77" s="373"/>
    </row>
    <row r="78" spans="1:8" x14ac:dyDescent="0.25">
      <c r="A78" s="371"/>
      <c r="D78" s="391"/>
      <c r="E78" s="377"/>
      <c r="G78" s="387"/>
      <c r="H78" s="373"/>
    </row>
    <row r="79" spans="1:8" x14ac:dyDescent="0.25">
      <c r="A79" s="371"/>
      <c r="B79" s="41"/>
      <c r="C79" s="41"/>
      <c r="D79" s="391"/>
      <c r="E79" s="381" t="s">
        <v>219</v>
      </c>
      <c r="H79" s="373"/>
    </row>
    <row r="80" spans="1:8" x14ac:dyDescent="0.25">
      <c r="A80" s="371"/>
      <c r="B80" s="41"/>
      <c r="C80" s="41"/>
      <c r="D80" s="391"/>
      <c r="E80" s="377" t="s">
        <v>220</v>
      </c>
      <c r="G80" s="536">
        <f>'13 Site internet'!C5</f>
        <v>0</v>
      </c>
      <c r="H80" s="373"/>
    </row>
    <row r="81" spans="1:8" x14ac:dyDescent="0.25">
      <c r="A81" s="371"/>
      <c r="B81" s="41"/>
      <c r="C81" s="41"/>
      <c r="D81" s="391"/>
      <c r="E81" s="377" t="s">
        <v>658</v>
      </c>
      <c r="G81" s="536">
        <f>SUM('13 Site internet'!D8:D9)</f>
        <v>0</v>
      </c>
      <c r="H81" s="373"/>
    </row>
    <row r="82" spans="1:8" x14ac:dyDescent="0.25">
      <c r="A82" s="371"/>
      <c r="B82" s="41"/>
      <c r="C82" s="41"/>
      <c r="D82" s="391"/>
      <c r="E82" s="392" t="s">
        <v>221</v>
      </c>
      <c r="G82" s="536">
        <f>'11 Numérisation'!D41</f>
        <v>5405934</v>
      </c>
      <c r="H82" s="373"/>
    </row>
    <row r="83" spans="1:8" x14ac:dyDescent="0.25">
      <c r="A83" s="371"/>
      <c r="B83" s="41"/>
      <c r="C83" s="41"/>
      <c r="D83" s="391"/>
      <c r="E83" s="393" t="s">
        <v>215</v>
      </c>
      <c r="G83" s="536">
        <f>'11 Numérisation'!D42</f>
        <v>4704400</v>
      </c>
      <c r="H83" s="373"/>
    </row>
    <row r="84" spans="1:8" x14ac:dyDescent="0.25">
      <c r="A84" s="371"/>
      <c r="B84" s="41"/>
      <c r="C84" s="41"/>
      <c r="D84" s="391"/>
      <c r="E84" s="394" t="s">
        <v>222</v>
      </c>
      <c r="G84" s="383">
        <f>G82/G73</f>
        <v>0.99912801636475601</v>
      </c>
      <c r="H84" s="373"/>
    </row>
    <row r="85" spans="1:8" x14ac:dyDescent="0.25">
      <c r="A85" s="371"/>
      <c r="B85" s="41"/>
      <c r="C85" s="41"/>
      <c r="D85" s="391"/>
      <c r="E85" s="377" t="s">
        <v>223</v>
      </c>
      <c r="G85" s="536">
        <f>'11 Numérisation'!D43</f>
        <v>28137</v>
      </c>
      <c r="H85" s="373"/>
    </row>
    <row r="86" spans="1:8" x14ac:dyDescent="0.25">
      <c r="A86" s="371"/>
      <c r="B86" s="41"/>
      <c r="C86" s="41"/>
      <c r="D86" s="391"/>
      <c r="E86" s="377" t="s">
        <v>218</v>
      </c>
      <c r="G86" s="536">
        <f>'11 Numérisation'!D44</f>
        <v>3563</v>
      </c>
      <c r="H86" s="373"/>
    </row>
    <row r="87" spans="1:8" x14ac:dyDescent="0.25">
      <c r="A87" s="371"/>
      <c r="B87" s="41"/>
      <c r="C87" s="41"/>
      <c r="D87" s="391"/>
      <c r="E87" s="377" t="s">
        <v>224</v>
      </c>
      <c r="G87" s="383">
        <f>G85/G76</f>
        <v>0.92370572207084467</v>
      </c>
      <c r="H87" s="373"/>
    </row>
    <row r="88" spans="1:8" x14ac:dyDescent="0.25">
      <c r="A88" s="371"/>
      <c r="B88" s="41"/>
      <c r="C88" s="41"/>
      <c r="D88" s="391"/>
      <c r="E88" s="377" t="s">
        <v>225</v>
      </c>
      <c r="G88" s="536">
        <f>'11 Numérisation'!C41</f>
        <v>5410652</v>
      </c>
      <c r="H88" s="373"/>
    </row>
    <row r="89" spans="1:8" x14ac:dyDescent="0.25">
      <c r="A89" s="371"/>
      <c r="B89" s="41"/>
      <c r="C89" s="41"/>
      <c r="D89" s="391"/>
      <c r="E89" s="377" t="s">
        <v>226</v>
      </c>
      <c r="G89" s="383">
        <f>G88/G73</f>
        <v>1</v>
      </c>
      <c r="H89" s="373"/>
    </row>
    <row r="90" spans="1:8" x14ac:dyDescent="0.25">
      <c r="A90" s="371"/>
      <c r="B90" s="41"/>
      <c r="C90" s="41"/>
      <c r="D90" s="391"/>
      <c r="E90" s="377" t="s">
        <v>227</v>
      </c>
      <c r="G90" s="536">
        <f>'11 Numérisation'!C43</f>
        <v>28137</v>
      </c>
      <c r="H90" s="373"/>
    </row>
    <row r="91" spans="1:8" x14ac:dyDescent="0.25">
      <c r="A91" s="371"/>
      <c r="B91" s="41"/>
      <c r="C91" s="41"/>
      <c r="D91" s="391"/>
      <c r="E91" s="377" t="s">
        <v>228</v>
      </c>
      <c r="G91" s="383">
        <f>G90/G76</f>
        <v>0.92370572207084467</v>
      </c>
      <c r="H91" s="373"/>
    </row>
    <row r="92" spans="1:8" x14ac:dyDescent="0.25">
      <c r="A92" s="371"/>
      <c r="B92" s="41"/>
      <c r="C92" s="41"/>
      <c r="D92" s="391"/>
      <c r="E92" s="128"/>
      <c r="H92" s="373"/>
    </row>
    <row r="93" spans="1:8" x14ac:dyDescent="0.25">
      <c r="A93" s="371"/>
      <c r="B93" s="41"/>
      <c r="C93" s="41"/>
      <c r="D93" s="391"/>
      <c r="E93" s="381" t="s">
        <v>229</v>
      </c>
      <c r="H93" s="373"/>
    </row>
    <row r="94" spans="1:8" x14ac:dyDescent="0.25">
      <c r="A94" s="371"/>
      <c r="B94" s="41"/>
      <c r="C94" s="41"/>
      <c r="D94" s="391"/>
      <c r="E94" s="395" t="s">
        <v>230</v>
      </c>
      <c r="G94" s="368">
        <f>'12 Communication'!E18</f>
        <v>993</v>
      </c>
      <c r="H94" s="373"/>
    </row>
    <row r="95" spans="1:8" x14ac:dyDescent="0.25">
      <c r="A95" s="371"/>
      <c r="B95" s="41"/>
      <c r="C95" s="41"/>
      <c r="D95" s="391"/>
      <c r="E95" s="395" t="s">
        <v>231</v>
      </c>
      <c r="G95" s="368">
        <f>'12 Communication'!E20</f>
        <v>187</v>
      </c>
      <c r="H95" s="373"/>
    </row>
    <row r="96" spans="1:8" x14ac:dyDescent="0.25">
      <c r="A96" s="371"/>
      <c r="B96" s="41"/>
      <c r="C96" s="41"/>
      <c r="D96" s="391"/>
      <c r="E96" s="395" t="s">
        <v>232</v>
      </c>
      <c r="G96" s="383">
        <f>G95/G94</f>
        <v>0.18831822759315206</v>
      </c>
      <c r="H96" s="373"/>
    </row>
    <row r="97" spans="1:8" x14ac:dyDescent="0.25">
      <c r="A97" s="371"/>
      <c r="B97" s="41"/>
      <c r="C97" s="41"/>
      <c r="D97" s="391"/>
      <c r="E97" s="395" t="s">
        <v>233</v>
      </c>
      <c r="G97" s="368">
        <f>'12 Communication'!E19</f>
        <v>45</v>
      </c>
      <c r="H97" s="373"/>
    </row>
    <row r="98" spans="1:8" x14ac:dyDescent="0.25">
      <c r="A98" s="371"/>
      <c r="B98" s="41"/>
      <c r="C98" s="41"/>
      <c r="D98" s="391"/>
      <c r="E98" s="395" t="s">
        <v>232</v>
      </c>
      <c r="G98" s="383">
        <f>G97/G94</f>
        <v>4.5317220543806644E-2</v>
      </c>
      <c r="H98" s="373"/>
    </row>
    <row r="99" spans="1:8" x14ac:dyDescent="0.25">
      <c r="A99" s="371"/>
      <c r="B99" s="41"/>
      <c r="C99" s="41"/>
      <c r="D99" s="391"/>
      <c r="E99" s="395" t="s">
        <v>234</v>
      </c>
      <c r="G99" s="368">
        <f>'12 Communication'!E22</f>
        <v>41</v>
      </c>
      <c r="H99" s="373"/>
    </row>
    <row r="100" spans="1:8" x14ac:dyDescent="0.25">
      <c r="A100" s="371"/>
      <c r="B100" s="41"/>
      <c r="C100" s="41"/>
      <c r="D100" s="391"/>
      <c r="E100" s="395" t="s">
        <v>232</v>
      </c>
      <c r="G100" s="383">
        <f>G99/G94</f>
        <v>4.1289023162134945E-2</v>
      </c>
      <c r="H100" s="373"/>
    </row>
    <row r="101" spans="1:8" x14ac:dyDescent="0.25">
      <c r="A101" s="371"/>
      <c r="B101" s="41"/>
      <c r="C101" s="41"/>
      <c r="D101" s="391"/>
      <c r="E101" s="395" t="s">
        <v>235</v>
      </c>
      <c r="G101" s="536">
        <f>'12 Communication'!E15</f>
        <v>1953</v>
      </c>
      <c r="H101" s="373"/>
    </row>
    <row r="102" spans="1:8" x14ac:dyDescent="0.25">
      <c r="A102" s="371"/>
      <c r="B102" s="41"/>
      <c r="C102" s="41"/>
      <c r="D102" s="391"/>
      <c r="E102" s="395" t="s">
        <v>236</v>
      </c>
      <c r="G102" s="368" t="str">
        <f>'12 Communication'!E16</f>
        <v>impossible à déterminer</v>
      </c>
      <c r="H102" s="373"/>
    </row>
    <row r="103" spans="1:8" x14ac:dyDescent="0.25">
      <c r="A103" s="371"/>
      <c r="B103" s="41"/>
      <c r="C103" s="41"/>
      <c r="D103" s="391"/>
      <c r="E103" s="395" t="s">
        <v>237</v>
      </c>
      <c r="G103" s="536">
        <f>'12 Communication'!E26</f>
        <v>11438</v>
      </c>
      <c r="H103" s="373"/>
    </row>
    <row r="104" spans="1:8" x14ac:dyDescent="0.25">
      <c r="A104" s="371"/>
      <c r="B104" s="41"/>
      <c r="C104" s="41"/>
      <c r="D104" s="391"/>
      <c r="E104" s="395" t="s">
        <v>238</v>
      </c>
      <c r="G104" s="536">
        <f>'12 Communication'!E44</f>
        <v>1692</v>
      </c>
      <c r="H104" s="373"/>
    </row>
    <row r="105" spans="1:8" x14ac:dyDescent="0.25">
      <c r="A105" s="371"/>
      <c r="B105" s="41"/>
      <c r="C105" s="41"/>
      <c r="D105" s="391"/>
      <c r="E105" s="395" t="s">
        <v>239</v>
      </c>
      <c r="G105" s="368">
        <f>'12 Communication'!E39</f>
        <v>13</v>
      </c>
      <c r="H105" s="373"/>
    </row>
    <row r="106" spans="1:8" x14ac:dyDescent="0.25">
      <c r="A106" s="371"/>
      <c r="B106" s="41"/>
      <c r="C106" s="41"/>
      <c r="D106" s="391"/>
      <c r="E106" s="395" t="s">
        <v>240</v>
      </c>
      <c r="G106" s="368">
        <f>'12 Communication'!E40</f>
        <v>60</v>
      </c>
      <c r="H106" s="373"/>
    </row>
    <row r="107" spans="1:8" x14ac:dyDescent="0.25">
      <c r="A107" s="371"/>
      <c r="B107" s="41"/>
      <c r="C107" s="41"/>
      <c r="D107" s="391"/>
      <c r="E107" s="395" t="s">
        <v>241</v>
      </c>
      <c r="G107" s="368">
        <f>'12 Communication'!E41</f>
        <v>0</v>
      </c>
      <c r="H107" s="373"/>
    </row>
    <row r="108" spans="1:8" x14ac:dyDescent="0.25">
      <c r="A108" s="371"/>
      <c r="B108" s="41"/>
      <c r="C108" s="41"/>
      <c r="D108" s="391"/>
      <c r="E108" s="128"/>
      <c r="H108" s="373"/>
    </row>
    <row r="109" spans="1:8" x14ac:dyDescent="0.25">
      <c r="A109" s="371"/>
      <c r="B109" s="41"/>
      <c r="C109" s="41"/>
      <c r="D109" s="391"/>
      <c r="E109" s="381" t="s">
        <v>242</v>
      </c>
      <c r="H109" s="373"/>
    </row>
    <row r="110" spans="1:8" x14ac:dyDescent="0.25">
      <c r="A110" s="371"/>
      <c r="B110" s="41"/>
      <c r="C110" s="41"/>
      <c r="D110" s="391"/>
      <c r="E110" s="396" t="s">
        <v>243</v>
      </c>
      <c r="G110" s="536">
        <f>'13 Site internet'!B16</f>
        <v>24936090</v>
      </c>
      <c r="H110" s="373"/>
    </row>
    <row r="111" spans="1:8" x14ac:dyDescent="0.25">
      <c r="A111" s="371"/>
      <c r="B111" s="41"/>
      <c r="C111" s="41"/>
      <c r="D111" s="391"/>
      <c r="E111" s="396" t="s">
        <v>244</v>
      </c>
      <c r="G111" s="536">
        <f>'13 Site internet'!B17</f>
        <v>429547</v>
      </c>
      <c r="H111" s="373"/>
    </row>
    <row r="112" spans="1:8" x14ac:dyDescent="0.25">
      <c r="A112" s="371"/>
      <c r="B112" s="41"/>
      <c r="C112" s="41"/>
      <c r="D112" s="391"/>
      <c r="E112" s="396" t="s">
        <v>245</v>
      </c>
      <c r="G112" s="536">
        <f>'13 Site internet'!B18</f>
        <v>143816</v>
      </c>
      <c r="H112" s="373"/>
    </row>
    <row r="113" spans="1:8" x14ac:dyDescent="0.25">
      <c r="A113" s="371"/>
      <c r="B113" s="41"/>
      <c r="C113" s="41"/>
      <c r="D113" s="391"/>
      <c r="E113" s="128"/>
      <c r="H113" s="373"/>
    </row>
    <row r="114" spans="1:8" x14ac:dyDescent="0.25">
      <c r="A114" s="371"/>
      <c r="B114" s="41"/>
      <c r="C114" s="41"/>
      <c r="D114" s="391"/>
      <c r="E114" s="381" t="s">
        <v>246</v>
      </c>
      <c r="H114" s="373"/>
    </row>
    <row r="115" spans="1:8" x14ac:dyDescent="0.25">
      <c r="A115" s="371"/>
      <c r="B115" s="41"/>
      <c r="C115" s="41"/>
      <c r="D115" s="391"/>
      <c r="E115" s="396" t="s">
        <v>247</v>
      </c>
      <c r="G115" s="397">
        <f>'14 Valorisation'!G7</f>
        <v>2</v>
      </c>
      <c r="H115" s="373"/>
    </row>
    <row r="116" spans="1:8" x14ac:dyDescent="0.25">
      <c r="A116" s="371"/>
      <c r="B116" s="41"/>
      <c r="C116" s="41"/>
      <c r="D116" s="391"/>
      <c r="E116" s="396" t="s">
        <v>248</v>
      </c>
      <c r="G116" s="536">
        <f>'14 Valorisation'!H38</f>
        <v>3000</v>
      </c>
      <c r="H116" s="373"/>
    </row>
    <row r="117" spans="1:8" x14ac:dyDescent="0.25">
      <c r="A117" s="371"/>
      <c r="B117" s="41"/>
      <c r="C117" s="41"/>
      <c r="D117" s="391"/>
      <c r="E117" s="396" t="s">
        <v>249</v>
      </c>
      <c r="G117" s="397">
        <f>'14 Valorisation'!H39</f>
        <v>0</v>
      </c>
      <c r="H117" s="373"/>
    </row>
    <row r="118" spans="1:8" x14ac:dyDescent="0.25">
      <c r="A118" s="371"/>
      <c r="B118" s="41"/>
      <c r="C118" s="41"/>
      <c r="D118" s="391"/>
      <c r="E118" s="396" t="s">
        <v>250</v>
      </c>
      <c r="G118" s="368">
        <f>'14 Valorisation'!H42</f>
        <v>0</v>
      </c>
      <c r="H118" s="373"/>
    </row>
    <row r="119" spans="1:8" x14ac:dyDescent="0.25">
      <c r="A119" s="371"/>
      <c r="B119" s="41"/>
      <c r="C119" s="41"/>
      <c r="D119" s="391"/>
      <c r="E119" s="396" t="s">
        <v>251</v>
      </c>
      <c r="G119" s="368">
        <f>'14 Valorisation'!G8</f>
        <v>7</v>
      </c>
      <c r="H119" s="373"/>
    </row>
    <row r="120" spans="1:8" x14ac:dyDescent="0.25">
      <c r="A120" s="371"/>
      <c r="B120" s="41"/>
      <c r="C120" s="41"/>
      <c r="D120" s="391"/>
      <c r="E120" s="396" t="s">
        <v>252</v>
      </c>
      <c r="G120" s="368" t="str">
        <f>'13 Site internet'!B41</f>
        <v>Oui</v>
      </c>
      <c r="H120" s="373"/>
    </row>
    <row r="121" spans="1:8" x14ac:dyDescent="0.25">
      <c r="A121" s="371"/>
      <c r="B121" s="41"/>
      <c r="C121" s="41"/>
      <c r="D121" s="391"/>
      <c r="E121" s="396" t="s">
        <v>253</v>
      </c>
      <c r="G121" s="536">
        <f>'14 Valorisation'!H141</f>
        <v>1743</v>
      </c>
      <c r="H121" s="373"/>
    </row>
    <row r="122" spans="1:8" x14ac:dyDescent="0.25">
      <c r="A122" s="371"/>
      <c r="B122" s="41"/>
      <c r="C122" s="41"/>
      <c r="D122" s="391"/>
      <c r="E122" s="396" t="s">
        <v>254</v>
      </c>
      <c r="G122" s="536">
        <f>'14 Valorisation'!H108</f>
        <v>1487</v>
      </c>
      <c r="H122" s="373"/>
    </row>
    <row r="123" spans="1:8" x14ac:dyDescent="0.25">
      <c r="A123" s="371"/>
      <c r="B123" s="41"/>
      <c r="C123" s="41"/>
      <c r="D123" s="391"/>
      <c r="E123" s="396"/>
      <c r="G123" s="387"/>
      <c r="H123" s="373"/>
    </row>
    <row r="124" spans="1:8" ht="25.35" customHeight="1" x14ac:dyDescent="0.25">
      <c r="A124" s="713" t="s">
        <v>255</v>
      </c>
      <c r="B124" s="713"/>
      <c r="C124" s="713"/>
      <c r="D124" s="713"/>
      <c r="E124" s="713"/>
      <c r="F124"/>
      <c r="G124" s="540">
        <f>SUM('12 Communication'!E15,'14 Valorisation'!H38,'14 Valorisation'!H108,('14 Valorisation'!H141-'14 Valorisation'!H39))</f>
        <v>8183</v>
      </c>
      <c r="H124" s="373"/>
    </row>
    <row r="125" spans="1:8" x14ac:dyDescent="0.25">
      <c r="A125" s="371"/>
      <c r="B125" s="41"/>
      <c r="C125" s="41"/>
      <c r="D125" s="391"/>
      <c r="E125" s="396"/>
      <c r="G125"/>
      <c r="H125" s="373"/>
    </row>
    <row r="126" spans="1:8" x14ac:dyDescent="0.25">
      <c r="H126" s="373"/>
    </row>
    <row r="127" spans="1:8" x14ac:dyDescent="0.25">
      <c r="H127" s="373"/>
    </row>
    <row r="128" spans="1:8" x14ac:dyDescent="0.25">
      <c r="H128" s="373"/>
    </row>
    <row r="129" spans="8:8" x14ac:dyDescent="0.25">
      <c r="H129" s="373"/>
    </row>
    <row r="130" spans="8:8" x14ac:dyDescent="0.25">
      <c r="H130" s="373"/>
    </row>
    <row r="131" spans="8:8" x14ac:dyDescent="0.25">
      <c r="H131" s="373"/>
    </row>
    <row r="132" spans="8:8" x14ac:dyDescent="0.25">
      <c r="H132" s="373"/>
    </row>
    <row r="133" spans="8:8" x14ac:dyDescent="0.25">
      <c r="H133" s="373"/>
    </row>
    <row r="134" spans="8:8" x14ac:dyDescent="0.25">
      <c r="H134" s="373"/>
    </row>
    <row r="135" spans="8:8" x14ac:dyDescent="0.25">
      <c r="H135" s="373"/>
    </row>
    <row r="136" spans="8:8" x14ac:dyDescent="0.25">
      <c r="H136" s="373"/>
    </row>
    <row r="137" spans="8:8" x14ac:dyDescent="0.25">
      <c r="H137" s="373"/>
    </row>
    <row r="138" spans="8:8" x14ac:dyDescent="0.25">
      <c r="H138" s="373"/>
    </row>
    <row r="139" spans="8:8" x14ac:dyDescent="0.25">
      <c r="H139" s="373"/>
    </row>
    <row r="140" spans="8:8" x14ac:dyDescent="0.25">
      <c r="H140" s="373"/>
    </row>
    <row r="141" spans="8:8" x14ac:dyDescent="0.25">
      <c r="H141" s="373"/>
    </row>
    <row r="142" spans="8:8" x14ac:dyDescent="0.25">
      <c r="H142" s="373"/>
    </row>
    <row r="143" spans="8:8" x14ac:dyDescent="0.25">
      <c r="H143" s="373"/>
    </row>
    <row r="144" spans="8:8" x14ac:dyDescent="0.25">
      <c r="H144" s="373"/>
    </row>
  </sheetData>
  <sheetProtection selectLockedCells="1" selectUnlockedCells="1"/>
  <mergeCells count="4">
    <mergeCell ref="A1:H1"/>
    <mergeCell ref="A32:E32"/>
    <mergeCell ref="A36:E36"/>
    <mergeCell ref="A124:E124"/>
  </mergeCells>
  <printOptions horizontalCentered="1"/>
  <pageMargins left="0.6692913385826772" right="0.6692913385826772" top="0.6692913385826772" bottom="0.19685039370078741" header="0.51181102362204722" footer="0.51181102362204722"/>
  <pageSetup paperSize="9" scale="91" firstPageNumber="32" orientation="portrait" useFirstPageNumber="1" horizontalDpi="300" verticalDpi="300" r:id="rId1"/>
  <headerFooter alignWithMargins="0">
    <oddHeader>&amp;CArchives départementales de l'Oise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Layout" topLeftCell="A24" zoomScaleNormal="100" zoomScaleSheetLayoutView="100" workbookViewId="0">
      <selection activeCell="F64" sqref="F64"/>
    </sheetView>
  </sheetViews>
  <sheetFormatPr baseColWidth="10" defaultColWidth="11.109375" defaultRowHeight="13.2" x14ac:dyDescent="0.25"/>
  <cols>
    <col min="1" max="1" width="11.109375" customWidth="1"/>
    <col min="2" max="2" width="3" customWidth="1"/>
    <col min="3" max="3" width="22.88671875" customWidth="1"/>
    <col min="4" max="5" width="11.109375" customWidth="1"/>
    <col min="6" max="6" width="27.109375" customWidth="1"/>
    <col min="7" max="7" width="1.6640625" customWidth="1"/>
    <col min="8" max="8" width="2.6640625" customWidth="1"/>
  </cols>
  <sheetData>
    <row r="1" spans="1:7" ht="15.6" x14ac:dyDescent="0.3">
      <c r="A1" s="556" t="s">
        <v>283</v>
      </c>
      <c r="B1" s="556"/>
      <c r="C1" s="556"/>
      <c r="D1" s="556"/>
      <c r="E1" s="556"/>
      <c r="F1" s="556"/>
      <c r="G1" s="19"/>
    </row>
    <row r="2" spans="1:7" ht="15.6" x14ac:dyDescent="0.3">
      <c r="A2" s="20"/>
    </row>
    <row r="3" spans="1:7" ht="15.6" x14ac:dyDescent="0.3">
      <c r="A3" s="20"/>
    </row>
    <row r="4" spans="1:7" ht="15.6" x14ac:dyDescent="0.3">
      <c r="A4" s="20"/>
    </row>
    <row r="6" spans="1:7" x14ac:dyDescent="0.25">
      <c r="A6" s="21" t="s">
        <v>284</v>
      </c>
      <c r="B6" s="22"/>
      <c r="C6" s="22"/>
      <c r="D6" s="22"/>
      <c r="E6" s="22"/>
      <c r="F6" s="23"/>
      <c r="G6" s="24"/>
    </row>
    <row r="7" spans="1:7" ht="9" customHeight="1" x14ac:dyDescent="0.25">
      <c r="A7" s="24"/>
      <c r="B7" s="24"/>
      <c r="C7" s="24"/>
      <c r="D7" s="24"/>
      <c r="E7" s="24"/>
      <c r="F7" s="24"/>
      <c r="G7" s="24"/>
    </row>
    <row r="8" spans="1:7" x14ac:dyDescent="0.25">
      <c r="A8" s="24"/>
      <c r="B8" s="24"/>
      <c r="C8" s="24"/>
      <c r="D8" s="24"/>
      <c r="E8" s="24"/>
      <c r="F8" s="24"/>
    </row>
    <row r="9" spans="1:7" x14ac:dyDescent="0.25">
      <c r="B9" s="25" t="s">
        <v>285</v>
      </c>
      <c r="C9" t="s">
        <v>286</v>
      </c>
      <c r="F9" s="24"/>
    </row>
    <row r="10" spans="1:7" x14ac:dyDescent="0.25">
      <c r="B10" s="25" t="s">
        <v>287</v>
      </c>
      <c r="C10" t="s">
        <v>288</v>
      </c>
      <c r="F10" s="24"/>
    </row>
    <row r="11" spans="1:7" x14ac:dyDescent="0.25">
      <c r="B11" s="25" t="s">
        <v>289</v>
      </c>
      <c r="C11" t="s">
        <v>290</v>
      </c>
      <c r="F11" s="24"/>
    </row>
    <row r="12" spans="1:7" x14ac:dyDescent="0.25">
      <c r="B12" s="25" t="s">
        <v>291</v>
      </c>
      <c r="C12" t="s">
        <v>292</v>
      </c>
      <c r="F12" s="24"/>
    </row>
    <row r="13" spans="1:7" x14ac:dyDescent="0.25">
      <c r="B13" s="25" t="s">
        <v>293</v>
      </c>
      <c r="C13" t="s">
        <v>294</v>
      </c>
      <c r="F13" s="24"/>
    </row>
    <row r="14" spans="1:7" x14ac:dyDescent="0.25">
      <c r="B14" s="25" t="s">
        <v>295</v>
      </c>
      <c r="C14" t="s">
        <v>296</v>
      </c>
      <c r="F14" s="24"/>
    </row>
    <row r="15" spans="1:7" x14ac:dyDescent="0.25">
      <c r="B15" s="25" t="s">
        <v>297</v>
      </c>
      <c r="C15" t="s">
        <v>298</v>
      </c>
      <c r="F15" s="24"/>
    </row>
    <row r="16" spans="1:7" x14ac:dyDescent="0.25">
      <c r="B16" s="25" t="s">
        <v>299</v>
      </c>
      <c r="C16" t="s">
        <v>300</v>
      </c>
      <c r="F16" s="24"/>
    </row>
    <row r="17" spans="1:7" x14ac:dyDescent="0.25">
      <c r="B17" s="25" t="s">
        <v>301</v>
      </c>
      <c r="C17" t="s">
        <v>302</v>
      </c>
      <c r="F17" s="24"/>
    </row>
    <row r="18" spans="1:7" x14ac:dyDescent="0.25">
      <c r="B18" s="25" t="s">
        <v>303</v>
      </c>
      <c r="C18" t="s">
        <v>304</v>
      </c>
      <c r="F18" s="24"/>
    </row>
    <row r="19" spans="1:7" x14ac:dyDescent="0.25">
      <c r="B19" s="25" t="s">
        <v>305</v>
      </c>
      <c r="C19" t="s">
        <v>306</v>
      </c>
      <c r="F19" s="24"/>
    </row>
    <row r="20" spans="1:7" x14ac:dyDescent="0.25">
      <c r="B20" s="25" t="s">
        <v>307</v>
      </c>
      <c r="C20" t="s">
        <v>308</v>
      </c>
      <c r="F20" s="24"/>
    </row>
    <row r="21" spans="1:7" x14ac:dyDescent="0.25">
      <c r="B21" s="26" t="s">
        <v>309</v>
      </c>
      <c r="C21" t="s">
        <v>310</v>
      </c>
    </row>
    <row r="22" spans="1:7" x14ac:dyDescent="0.25">
      <c r="B22" s="27" t="s">
        <v>311</v>
      </c>
      <c r="C22" t="s">
        <v>312</v>
      </c>
      <c r="G22" s="24"/>
    </row>
    <row r="23" spans="1:7" x14ac:dyDescent="0.25">
      <c r="B23" s="27"/>
      <c r="G23" s="24"/>
    </row>
    <row r="24" spans="1:7" x14ac:dyDescent="0.25">
      <c r="B24" s="27"/>
      <c r="G24" s="24"/>
    </row>
    <row r="25" spans="1:7" x14ac:dyDescent="0.25">
      <c r="A25" s="21" t="s">
        <v>313</v>
      </c>
    </row>
    <row r="26" spans="1:7" x14ac:dyDescent="0.25">
      <c r="A26" s="24"/>
      <c r="B26" s="24"/>
      <c r="C26" s="24"/>
      <c r="D26" s="24"/>
      <c r="E26" s="24"/>
      <c r="F26" s="24"/>
    </row>
    <row r="27" spans="1:7" ht="13.35" customHeight="1" x14ac:dyDescent="0.25">
      <c r="A27" s="554" t="s">
        <v>314</v>
      </c>
      <c r="B27" s="554"/>
      <c r="C27" s="554"/>
      <c r="D27" s="554"/>
      <c r="E27" s="554"/>
      <c r="F27" s="554"/>
    </row>
    <row r="28" spans="1:7" x14ac:dyDescent="0.25">
      <c r="A28" s="28"/>
      <c r="B28" s="28"/>
      <c r="C28" s="28"/>
      <c r="D28" s="28"/>
      <c r="E28" s="28"/>
      <c r="F28" s="28"/>
    </row>
    <row r="29" spans="1:7" x14ac:dyDescent="0.25">
      <c r="B29" s="24"/>
      <c r="C29" s="24"/>
      <c r="D29" s="24"/>
      <c r="E29" s="24"/>
      <c r="F29" s="24"/>
    </row>
    <row r="30" spans="1:7" ht="16.5" customHeight="1" x14ac:dyDescent="0.25">
      <c r="A30" s="29" t="s">
        <v>315</v>
      </c>
      <c r="C30" s="24"/>
      <c r="D30" s="24"/>
      <c r="E30" s="24"/>
      <c r="F30" s="24"/>
    </row>
    <row r="31" spans="1:7" ht="8.25" customHeight="1" x14ac:dyDescent="0.25"/>
    <row r="32" spans="1:7" ht="13.35" customHeight="1" x14ac:dyDescent="0.25">
      <c r="A32" s="554" t="s">
        <v>316</v>
      </c>
      <c r="B32" s="554"/>
      <c r="C32" s="554"/>
      <c r="D32" s="554"/>
      <c r="E32" s="554"/>
      <c r="F32" s="554"/>
    </row>
    <row r="33" spans="1:6" x14ac:dyDescent="0.25">
      <c r="A33" s="30"/>
    </row>
    <row r="34" spans="1:6" ht="25.35" customHeight="1" x14ac:dyDescent="0.25">
      <c r="A34" s="554" t="s">
        <v>317</v>
      </c>
      <c r="B34" s="554"/>
      <c r="C34" s="554"/>
      <c r="D34" s="554"/>
      <c r="E34" s="554"/>
      <c r="F34" s="554"/>
    </row>
    <row r="35" spans="1:6" x14ac:dyDescent="0.25">
      <c r="A35" s="30"/>
    </row>
    <row r="36" spans="1:6" ht="25.65" customHeight="1" x14ac:dyDescent="0.25">
      <c r="A36" s="554" t="s">
        <v>318</v>
      </c>
      <c r="B36" s="554"/>
      <c r="C36" s="554"/>
      <c r="D36" s="554"/>
      <c r="E36" s="554"/>
      <c r="F36" s="554"/>
    </row>
    <row r="37" spans="1:6" ht="13.35" customHeight="1" x14ac:dyDescent="0.25">
      <c r="A37" s="555" t="s">
        <v>319</v>
      </c>
      <c r="B37" s="555"/>
      <c r="C37" s="555"/>
      <c r="D37" s="555"/>
      <c r="E37" s="555"/>
      <c r="F37" s="555"/>
    </row>
    <row r="38" spans="1:6" ht="13.35" customHeight="1" x14ac:dyDescent="0.25">
      <c r="A38" s="555" t="s">
        <v>320</v>
      </c>
      <c r="B38" s="555"/>
      <c r="C38" s="555"/>
      <c r="D38" s="555"/>
      <c r="E38" s="555"/>
      <c r="F38" s="555"/>
    </row>
    <row r="39" spans="1:6" x14ac:dyDescent="0.25">
      <c r="A39" s="31"/>
    </row>
  </sheetData>
  <sheetProtection selectLockedCells="1" selectUnlockedCells="1"/>
  <mergeCells count="7">
    <mergeCell ref="A36:F36"/>
    <mergeCell ref="A37:F37"/>
    <mergeCell ref="A38:F38"/>
    <mergeCell ref="A1:F1"/>
    <mergeCell ref="A27:F27"/>
    <mergeCell ref="A32:F32"/>
    <mergeCell ref="A34:F34"/>
  </mergeCells>
  <hyperlinks>
    <hyperlink ref="B9" location="1 Position du service" display="1"/>
    <hyperlink ref="B10" location="2 Budget" display="2"/>
    <hyperlink ref="B11" location="3 Personnel" display="3"/>
    <hyperlink ref="B12" location="4 Bâtiments" display="4"/>
    <hyperlink ref="B13" location="5 Contrôle" display="5"/>
    <hyperlink ref="B14" location="5 Producteurs" display="6"/>
    <hyperlink ref="B15" location="6 Collecte" display="7"/>
    <hyperlink ref="B16" location="7 Traitement" display="8"/>
    <hyperlink ref="B17" location="8 Informatisation" display="9"/>
    <hyperlink ref="B18" location="9 Conservation" display="10"/>
    <hyperlink ref="B19" location="10 Numérisation" display="11"/>
    <hyperlink ref="B20" location="11 Communication" display="12"/>
    <hyperlink ref="B21" location="12 Site internet" display="13"/>
    <hyperlink ref="B22" location="13 Valorisation" display="14"/>
    <hyperlink ref="A37" r:id="rId1"/>
    <hyperlink ref="A38" r:id="rId2"/>
  </hyperlinks>
  <printOptions horizontalCentered="1"/>
  <pageMargins left="0.6692913385826772" right="0.6692913385826772" top="0.6692913385826772" bottom="0.6692913385826772" header="0.51181102362204722" footer="0.51181102362204722"/>
  <pageSetup paperSize="9" orientation="portrait" useFirstPageNumber="1" horizontalDpi="300" verticalDpi="300" r:id="rId3"/>
  <headerFooter alignWithMargins="0">
    <oddHeader>&amp;CArchives départementales de l'Oise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Layout" topLeftCell="A76" zoomScaleNormal="100" zoomScaleSheetLayoutView="100" workbookViewId="0">
      <selection activeCell="A37" sqref="A37:D37"/>
    </sheetView>
  </sheetViews>
  <sheetFormatPr baseColWidth="10" defaultColWidth="11.5546875" defaultRowHeight="13.2" x14ac:dyDescent="0.25"/>
  <cols>
    <col min="1" max="1" width="54.5546875" customWidth="1"/>
    <col min="2" max="6" width="11.5546875" customWidth="1"/>
    <col min="7" max="7" width="14" customWidth="1"/>
  </cols>
  <sheetData>
    <row r="1" spans="1:4" x14ac:dyDescent="0.25">
      <c r="A1" s="560" t="s">
        <v>321</v>
      </c>
      <c r="B1" s="560"/>
      <c r="C1" s="560"/>
      <c r="D1" s="560"/>
    </row>
    <row r="4" spans="1:4" x14ac:dyDescent="0.25">
      <c r="A4" s="34" t="s">
        <v>322</v>
      </c>
    </row>
    <row r="5" spans="1:4" x14ac:dyDescent="0.25">
      <c r="A5" t="s">
        <v>272</v>
      </c>
    </row>
    <row r="6" spans="1:4" x14ac:dyDescent="0.25">
      <c r="A6" s="34" t="s">
        <v>323</v>
      </c>
    </row>
    <row r="7" spans="1:4" x14ac:dyDescent="0.25">
      <c r="A7" s="561" t="s">
        <v>324</v>
      </c>
      <c r="B7" s="561"/>
      <c r="C7" s="561"/>
      <c r="D7" s="32" t="s">
        <v>844</v>
      </c>
    </row>
    <row r="8" spans="1:4" x14ac:dyDescent="0.25">
      <c r="A8" t="s">
        <v>325</v>
      </c>
      <c r="D8" s="32" t="s">
        <v>844</v>
      </c>
    </row>
    <row r="9" spans="1:4" x14ac:dyDescent="0.25">
      <c r="A9" s="35" t="s">
        <v>326</v>
      </c>
      <c r="D9" s="32" t="s">
        <v>858</v>
      </c>
    </row>
    <row r="10" spans="1:4" x14ac:dyDescent="0.25">
      <c r="A10" t="s">
        <v>327</v>
      </c>
      <c r="D10" s="32" t="s">
        <v>843</v>
      </c>
    </row>
    <row r="11" spans="1:4" x14ac:dyDescent="0.25">
      <c r="A11" t="s">
        <v>328</v>
      </c>
      <c r="D11" s="32" t="s">
        <v>844</v>
      </c>
    </row>
    <row r="12" spans="1:4" ht="13.35" customHeight="1" x14ac:dyDescent="0.25">
      <c r="A12" s="559" t="s">
        <v>329</v>
      </c>
      <c r="B12" s="559"/>
      <c r="C12" s="559"/>
      <c r="D12" s="559"/>
    </row>
    <row r="13" spans="1:4" ht="26.4" x14ac:dyDescent="0.25">
      <c r="A13" s="28" t="s">
        <v>859</v>
      </c>
    </row>
    <row r="14" spans="1:4" x14ac:dyDescent="0.25">
      <c r="A14" s="34" t="s">
        <v>330</v>
      </c>
    </row>
    <row r="15" spans="1:4" ht="25.35" customHeight="1" x14ac:dyDescent="0.25">
      <c r="A15" s="562" t="s">
        <v>331</v>
      </c>
      <c r="B15" s="562"/>
      <c r="C15" s="562"/>
      <c r="D15" s="32" t="s">
        <v>843</v>
      </c>
    </row>
    <row r="16" spans="1:4" x14ac:dyDescent="0.25">
      <c r="A16" s="35" t="s">
        <v>332</v>
      </c>
      <c r="D16" s="32" t="s">
        <v>843</v>
      </c>
    </row>
    <row r="17" spans="1:6" x14ac:dyDescent="0.25">
      <c r="A17" s="35" t="s">
        <v>333</v>
      </c>
      <c r="D17" s="32" t="s">
        <v>843</v>
      </c>
    </row>
    <row r="18" spans="1:6" ht="26.4" x14ac:dyDescent="0.25">
      <c r="A18" s="35" t="s">
        <v>334</v>
      </c>
      <c r="D18" s="32" t="s">
        <v>844</v>
      </c>
    </row>
    <row r="19" spans="1:6" x14ac:dyDescent="0.25">
      <c r="A19" s="37" t="s">
        <v>335</v>
      </c>
      <c r="D19" s="32">
        <v>0</v>
      </c>
    </row>
    <row r="20" spans="1:6" x14ac:dyDescent="0.25">
      <c r="A20" s="35"/>
      <c r="D20" s="24"/>
    </row>
    <row r="21" spans="1:6" ht="13.35" customHeight="1" x14ac:dyDescent="0.25">
      <c r="A21" s="557" t="s">
        <v>336</v>
      </c>
      <c r="B21" s="557"/>
      <c r="C21" s="557"/>
      <c r="D21" s="24"/>
    </row>
    <row r="22" spans="1:6" ht="13.35" customHeight="1" x14ac:dyDescent="0.25">
      <c r="A22" s="558" t="s">
        <v>337</v>
      </c>
      <c r="B22" s="558"/>
      <c r="C22" s="558"/>
      <c r="D22" s="32" t="s">
        <v>843</v>
      </c>
    </row>
    <row r="23" spans="1:6" ht="13.35" customHeight="1" x14ac:dyDescent="0.25">
      <c r="A23" s="35" t="s">
        <v>326</v>
      </c>
      <c r="D23" s="32"/>
    </row>
    <row r="24" spans="1:6" ht="13.35" customHeight="1" x14ac:dyDescent="0.25">
      <c r="A24" s="557" t="s">
        <v>338</v>
      </c>
      <c r="B24" s="557"/>
      <c r="C24" s="557"/>
      <c r="D24" s="32" t="s">
        <v>843</v>
      </c>
    </row>
    <row r="25" spans="1:6" ht="13.35" customHeight="1" x14ac:dyDescent="0.25">
      <c r="A25" s="35" t="s">
        <v>326</v>
      </c>
      <c r="D25" s="32"/>
    </row>
    <row r="26" spans="1:6" x14ac:dyDescent="0.25">
      <c r="A26" s="35" t="s">
        <v>339</v>
      </c>
      <c r="D26" s="32" t="s">
        <v>844</v>
      </c>
    </row>
    <row r="27" spans="1:6" ht="13.35" customHeight="1" x14ac:dyDescent="0.25">
      <c r="A27" s="559" t="s">
        <v>1011</v>
      </c>
      <c r="B27" s="559"/>
      <c r="C27" s="559"/>
      <c r="D27" s="559"/>
    </row>
    <row r="28" spans="1:6" x14ac:dyDescent="0.25">
      <c r="A28" s="28"/>
      <c r="D28" s="24"/>
    </row>
    <row r="29" spans="1:6" x14ac:dyDescent="0.25">
      <c r="A29" s="28"/>
      <c r="D29" s="24"/>
    </row>
    <row r="30" spans="1:6" x14ac:dyDescent="0.25">
      <c r="A30" s="38" t="s">
        <v>340</v>
      </c>
    </row>
    <row r="31" spans="1:6" x14ac:dyDescent="0.25">
      <c r="A31" s="38"/>
    </row>
    <row r="32" spans="1:6" x14ac:dyDescent="0.25">
      <c r="A32" s="39" t="s">
        <v>341</v>
      </c>
      <c r="B32" s="40"/>
      <c r="C32" s="40"/>
      <c r="D32" s="32" t="s">
        <v>854</v>
      </c>
      <c r="E32" s="40"/>
      <c r="F32" s="40"/>
    </row>
    <row r="33" spans="1:6" ht="12.9" customHeight="1" x14ac:dyDescent="0.25">
      <c r="A33" s="563" t="s">
        <v>860</v>
      </c>
      <c r="B33" s="563"/>
      <c r="C33" s="563"/>
      <c r="D33" s="563"/>
      <c r="E33" s="40"/>
      <c r="F33" s="40"/>
    </row>
    <row r="34" spans="1:6" x14ac:dyDescent="0.25">
      <c r="A34" s="41" t="s">
        <v>342</v>
      </c>
      <c r="D34" s="32" t="s">
        <v>844</v>
      </c>
    </row>
    <row r="35" spans="1:6" ht="24.75" customHeight="1" x14ac:dyDescent="0.25">
      <c r="A35" s="559" t="s">
        <v>861</v>
      </c>
      <c r="B35" s="559"/>
      <c r="C35" s="559"/>
      <c r="D35" s="559"/>
    </row>
    <row r="36" spans="1:6" x14ac:dyDescent="0.25">
      <c r="A36" s="42" t="s">
        <v>343</v>
      </c>
      <c r="B36" s="28"/>
      <c r="C36" s="28"/>
      <c r="D36" s="43" t="s">
        <v>844</v>
      </c>
    </row>
    <row r="37" spans="1:6" ht="25.5" customHeight="1" x14ac:dyDescent="0.25">
      <c r="A37" s="564" t="s">
        <v>855</v>
      </c>
      <c r="B37" s="565"/>
      <c r="C37" s="565"/>
      <c r="D37" s="566"/>
    </row>
    <row r="39" spans="1:6" x14ac:dyDescent="0.25">
      <c r="A39" s="44" t="s">
        <v>344</v>
      </c>
    </row>
    <row r="41" spans="1:6" x14ac:dyDescent="0.25">
      <c r="A41" s="34" t="s">
        <v>345</v>
      </c>
    </row>
    <row r="42" spans="1:6" x14ac:dyDescent="0.25">
      <c r="A42" s="34"/>
    </row>
    <row r="43" spans="1:6" x14ac:dyDescent="0.25">
      <c r="A43" s="45" t="s">
        <v>346</v>
      </c>
      <c r="D43" s="32" t="s">
        <v>843</v>
      </c>
    </row>
    <row r="44" spans="1:6" ht="13.35" customHeight="1" x14ac:dyDescent="0.25">
      <c r="A44" s="559" t="s">
        <v>329</v>
      </c>
      <c r="B44" s="559"/>
      <c r="C44" s="559"/>
      <c r="D44" s="559"/>
    </row>
    <row r="45" spans="1:6" x14ac:dyDescent="0.25">
      <c r="A45" t="s">
        <v>347</v>
      </c>
      <c r="D45" s="32" t="s">
        <v>844</v>
      </c>
    </row>
    <row r="46" spans="1:6" ht="13.35" customHeight="1" x14ac:dyDescent="0.25">
      <c r="A46" s="559" t="s">
        <v>856</v>
      </c>
      <c r="B46" s="559"/>
      <c r="C46" s="559"/>
      <c r="D46" s="559"/>
    </row>
  </sheetData>
  <sheetProtection selectLockedCells="1" selectUnlockedCells="1"/>
  <mergeCells count="13">
    <mergeCell ref="A44:D44"/>
    <mergeCell ref="A46:D46"/>
    <mergeCell ref="A33:D33"/>
    <mergeCell ref="A35:D35"/>
    <mergeCell ref="A37:D37"/>
    <mergeCell ref="A21:C21"/>
    <mergeCell ref="A22:C22"/>
    <mergeCell ref="A24:C24"/>
    <mergeCell ref="A27:D27"/>
    <mergeCell ref="A1:D1"/>
    <mergeCell ref="A7:C7"/>
    <mergeCell ref="A12:D12"/>
    <mergeCell ref="A15:C15"/>
  </mergeCells>
  <dataValidations disablePrompts="1" count="5">
    <dataValidation type="list" operator="equal" allowBlank="1" sqref="D43 D45 D36 D7:D8 D10:D11 D16:D18 D22 D24 D26:D27 D34">
      <formula1>"Oui,Non"</formula1>
      <formula2>0</formula2>
    </dataValidation>
    <dataValidation type="list" operator="equal" allowBlank="1" sqref="D9 D23 D25">
      <formula1>"1,2,3,4,5,6,7,8,9,10,Plus de 10"</formula1>
      <formula2>0</formula2>
    </dataValidation>
    <dataValidation type="list" operator="equal" allowBlank="1" sqref="D19">
      <formula1>"1,2,3,4,5,6"</formula1>
      <formula2>0</formula2>
    </dataValidation>
    <dataValidation type="list" operator="equal" allowBlank="1" sqref="D32:D33">
      <formula1>"PCG,DGS,DGA,Autre (à préciser ci-dessous)"</formula1>
      <formula2>0</formula2>
    </dataValidation>
    <dataValidation type="list" operator="equal" allowBlank="1" sqref="D15">
      <formula1>"CAOA,CDAOA,Non"</formula1>
      <formula2>0</formula2>
    </dataValidation>
  </dataValidations>
  <printOptions horizontalCentered="1"/>
  <pageMargins left="0.6692913385826772" right="0.6692913385826772" top="0.6692913385826772" bottom="0.6692913385826772" header="0.51181102362204722" footer="0.51181102362204722"/>
  <pageSetup paperSize="9" firstPageNumber="2" orientation="portrait" useFirstPageNumber="1" horizontalDpi="300" verticalDpi="300" r:id="rId1"/>
  <headerFooter alignWithMargins="0">
    <oddHeader>&amp;CArchives départementales de l'Oise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1"/>
  <sheetViews>
    <sheetView view="pageLayout" topLeftCell="A49" zoomScaleNormal="100" zoomScaleSheetLayoutView="100" workbookViewId="0">
      <selection activeCell="F40" sqref="F40"/>
    </sheetView>
  </sheetViews>
  <sheetFormatPr baseColWidth="10" defaultColWidth="11.44140625" defaultRowHeight="13.2" x14ac:dyDescent="0.25"/>
  <cols>
    <col min="1" max="2" width="21.44140625" style="2" customWidth="1"/>
    <col min="3" max="3" width="22.6640625" style="2" customWidth="1"/>
    <col min="4" max="4" width="18.33203125" style="2" customWidth="1"/>
    <col min="5" max="5" width="4.109375" style="2" customWidth="1"/>
    <col min="6" max="6" width="11.44140625" style="2"/>
    <col min="7" max="7" width="11.6640625" style="2" bestFit="1" customWidth="1"/>
    <col min="8" max="16384" width="11.44140625" style="2"/>
  </cols>
  <sheetData>
    <row r="1" spans="1:7" x14ac:dyDescent="0.25">
      <c r="A1" s="567" t="s">
        <v>348</v>
      </c>
      <c r="B1" s="567"/>
      <c r="C1" s="567"/>
      <c r="D1" s="567"/>
    </row>
    <row r="3" spans="1:7" x14ac:dyDescent="0.25">
      <c r="A3" s="7" t="s">
        <v>349</v>
      </c>
      <c r="C3" s="15"/>
      <c r="D3" s="15"/>
    </row>
    <row r="4" spans="1:7" x14ac:dyDescent="0.25">
      <c r="A4" s="7"/>
      <c r="C4" s="15"/>
      <c r="D4" s="15"/>
    </row>
    <row r="5" spans="1:7" x14ac:dyDescent="0.25">
      <c r="A5" s="568" t="s">
        <v>350</v>
      </c>
      <c r="B5" s="568"/>
      <c r="C5" s="568"/>
      <c r="D5" s="15"/>
    </row>
    <row r="6" spans="1:7" x14ac:dyDescent="0.25">
      <c r="A6" s="569" t="s">
        <v>351</v>
      </c>
      <c r="B6" s="569"/>
      <c r="C6" s="569"/>
      <c r="D6" s="408">
        <v>1536728.31</v>
      </c>
    </row>
    <row r="7" spans="1:7" x14ac:dyDescent="0.25">
      <c r="A7" s="15"/>
      <c r="B7" s="15"/>
      <c r="C7" s="15"/>
      <c r="D7" s="409"/>
    </row>
    <row r="8" spans="1:7" x14ac:dyDescent="0.25">
      <c r="A8" s="568" t="s">
        <v>352</v>
      </c>
      <c r="B8" s="568"/>
      <c r="C8" s="568"/>
      <c r="D8" s="410"/>
    </row>
    <row r="9" spans="1:7" x14ac:dyDescent="0.25">
      <c r="A9" s="569" t="s">
        <v>351</v>
      </c>
      <c r="B9" s="569"/>
      <c r="C9" s="569"/>
      <c r="D9" s="411">
        <f>SUM(D10:D11)</f>
        <v>813385.90999999992</v>
      </c>
    </row>
    <row r="10" spans="1:7" x14ac:dyDescent="0.25">
      <c r="A10" s="570" t="s">
        <v>353</v>
      </c>
      <c r="B10" s="570"/>
      <c r="C10" s="570"/>
      <c r="D10" s="412">
        <v>380028.11</v>
      </c>
    </row>
    <row r="11" spans="1:7" x14ac:dyDescent="0.25">
      <c r="A11" s="570" t="s">
        <v>354</v>
      </c>
      <c r="B11" s="570"/>
      <c r="C11" s="570"/>
      <c r="D11" s="412">
        <v>433357.8</v>
      </c>
      <c r="G11" s="422"/>
    </row>
    <row r="12" spans="1:7" x14ac:dyDescent="0.25">
      <c r="A12" s="15"/>
      <c r="B12" s="49"/>
      <c r="C12" s="49"/>
      <c r="D12" s="410"/>
    </row>
    <row r="13" spans="1:7" x14ac:dyDescent="0.25">
      <c r="A13" s="568" t="s">
        <v>355</v>
      </c>
      <c r="B13" s="568"/>
      <c r="C13" s="568"/>
      <c r="D13" s="410"/>
    </row>
    <row r="14" spans="1:7" x14ac:dyDescent="0.25">
      <c r="A14" s="569" t="s">
        <v>351</v>
      </c>
      <c r="B14" s="569"/>
      <c r="C14" s="569"/>
      <c r="D14" s="411">
        <f>SUM(D15:D16)</f>
        <v>71616.25</v>
      </c>
    </row>
    <row r="15" spans="1:7" x14ac:dyDescent="0.25">
      <c r="A15" s="570" t="s">
        <v>353</v>
      </c>
      <c r="B15" s="570"/>
      <c r="C15" s="570"/>
      <c r="D15" s="412">
        <v>63896.25</v>
      </c>
    </row>
    <row r="16" spans="1:7" x14ac:dyDescent="0.25">
      <c r="A16" s="570" t="s">
        <v>354</v>
      </c>
      <c r="B16" s="570"/>
      <c r="C16" s="570"/>
      <c r="D16" s="412">
        <v>7720</v>
      </c>
    </row>
    <row r="17" spans="1:4" x14ac:dyDescent="0.25">
      <c r="A17" s="49"/>
      <c r="B17" s="49"/>
      <c r="C17" s="49"/>
      <c r="D17" s="410"/>
    </row>
    <row r="18" spans="1:4" ht="12.75" customHeight="1" x14ac:dyDescent="0.25">
      <c r="A18" s="568" t="s">
        <v>356</v>
      </c>
      <c r="B18" s="568"/>
      <c r="C18" s="568"/>
      <c r="D18" s="410"/>
    </row>
    <row r="19" spans="1:4" ht="7.5" customHeight="1" x14ac:dyDescent="0.25">
      <c r="A19" s="46"/>
      <c r="B19" s="46"/>
      <c r="C19" s="46"/>
      <c r="D19" s="410"/>
    </row>
    <row r="20" spans="1:4" s="50" customFormat="1" ht="12.75" customHeight="1" x14ac:dyDescent="0.25">
      <c r="A20" s="571" t="s">
        <v>357</v>
      </c>
      <c r="B20" s="571"/>
      <c r="C20" s="571"/>
      <c r="D20" s="412">
        <v>54594.82</v>
      </c>
    </row>
    <row r="21" spans="1:4" s="50" customFormat="1" ht="12.75" customHeight="1" x14ac:dyDescent="0.25">
      <c r="A21" s="571" t="s">
        <v>358</v>
      </c>
      <c r="B21" s="571"/>
      <c r="C21" s="571"/>
      <c r="D21" s="412">
        <v>41232.29</v>
      </c>
    </row>
    <row r="22" spans="1:4" s="50" customFormat="1" ht="12.75" customHeight="1" x14ac:dyDescent="0.25">
      <c r="A22" s="571" t="s">
        <v>359</v>
      </c>
      <c r="B22" s="571"/>
      <c r="C22" s="571"/>
      <c r="D22" s="412">
        <v>0</v>
      </c>
    </row>
    <row r="23" spans="1:4" s="50" customFormat="1" ht="12.75" customHeight="1" x14ac:dyDescent="0.25">
      <c r="A23" s="571" t="s">
        <v>360</v>
      </c>
      <c r="B23" s="571"/>
      <c r="C23" s="571"/>
      <c r="D23" s="412">
        <v>19114.400000000001</v>
      </c>
    </row>
    <row r="24" spans="1:4" s="50" customFormat="1" ht="12.75" customHeight="1" x14ac:dyDescent="0.25">
      <c r="A24" s="571" t="s">
        <v>361</v>
      </c>
      <c r="B24" s="571"/>
      <c r="C24" s="571"/>
      <c r="D24" s="412">
        <v>12378.6</v>
      </c>
    </row>
    <row r="25" spans="1:4" s="50" customFormat="1" ht="12.75" customHeight="1" x14ac:dyDescent="0.25">
      <c r="A25" s="571" t="s">
        <v>362</v>
      </c>
      <c r="B25" s="571"/>
      <c r="C25" s="571"/>
      <c r="D25" s="412">
        <v>54242.98</v>
      </c>
    </row>
    <row r="26" spans="1:4" s="50" customFormat="1" ht="12.75" customHeight="1" x14ac:dyDescent="0.25">
      <c r="A26" s="571" t="s">
        <v>363</v>
      </c>
      <c r="B26" s="571"/>
      <c r="C26" s="571"/>
      <c r="D26" s="412">
        <v>10874.03</v>
      </c>
    </row>
    <row r="27" spans="1:4" s="50" customFormat="1" ht="12.75" customHeight="1" x14ac:dyDescent="0.25">
      <c r="A27" s="571" t="s">
        <v>364</v>
      </c>
      <c r="B27" s="571"/>
      <c r="C27" s="571"/>
      <c r="D27" s="412">
        <v>22196.52</v>
      </c>
    </row>
    <row r="28" spans="1:4" s="50" customFormat="1" ht="12.75" customHeight="1" x14ac:dyDescent="0.25">
      <c r="A28" s="571" t="s">
        <v>365</v>
      </c>
      <c r="B28" s="571"/>
      <c r="C28" s="571"/>
      <c r="D28" s="412">
        <v>8281</v>
      </c>
    </row>
    <row r="29" spans="1:4" s="50" customFormat="1" ht="12.75" customHeight="1" x14ac:dyDescent="0.25">
      <c r="A29" s="571" t="s">
        <v>366</v>
      </c>
      <c r="B29" s="571"/>
      <c r="C29" s="571"/>
      <c r="D29" s="412">
        <v>125151.3</v>
      </c>
    </row>
    <row r="30" spans="1:4" s="50" customFormat="1" ht="12.75" customHeight="1" x14ac:dyDescent="0.25">
      <c r="A30" s="51"/>
      <c r="B30" s="51"/>
      <c r="C30" s="51"/>
      <c r="D30" s="410"/>
    </row>
    <row r="31" spans="1:4" s="50" customFormat="1" ht="12.75" customHeight="1" x14ac:dyDescent="0.25">
      <c r="A31" s="568" t="s">
        <v>367</v>
      </c>
      <c r="B31" s="568"/>
      <c r="C31" s="52"/>
      <c r="D31" s="410"/>
    </row>
    <row r="32" spans="1:4" s="50" customFormat="1" ht="7.5" customHeight="1" x14ac:dyDescent="0.25">
      <c r="A32" s="46"/>
      <c r="B32" s="46"/>
      <c r="C32" s="52"/>
      <c r="D32" s="410"/>
    </row>
    <row r="33" spans="1:256" s="50" customFormat="1" ht="12.75" customHeight="1" x14ac:dyDescent="0.25">
      <c r="A33" s="569" t="s">
        <v>351</v>
      </c>
      <c r="B33" s="569"/>
      <c r="C33" s="569"/>
      <c r="D33" s="412">
        <v>10786.34</v>
      </c>
    </row>
    <row r="34" spans="1:256" s="50" customFormat="1" ht="12.75" customHeight="1" x14ac:dyDescent="0.25">
      <c r="A34" s="49"/>
      <c r="B34" s="51"/>
      <c r="C34" s="51"/>
      <c r="D34" s="53"/>
    </row>
    <row r="35" spans="1:256" s="50" customFormat="1" ht="12.75" customHeight="1" x14ac:dyDescent="0.25">
      <c r="A35" s="572" t="s">
        <v>368</v>
      </c>
      <c r="B35" s="572"/>
      <c r="C35" s="51"/>
      <c r="D35" s="53"/>
    </row>
    <row r="36" spans="1:256" s="50" customFormat="1" ht="7.5" customHeight="1" x14ac:dyDescent="0.25">
      <c r="A36" s="49"/>
      <c r="B36" s="51"/>
      <c r="C36" s="51"/>
      <c r="D36" s="53"/>
    </row>
    <row r="37" spans="1:256" s="56" customFormat="1" ht="66" x14ac:dyDescent="0.25">
      <c r="A37" s="54" t="s">
        <v>369</v>
      </c>
      <c r="B37" s="405" t="s">
        <v>857</v>
      </c>
      <c r="C37" s="405" t="s">
        <v>1012</v>
      </c>
      <c r="D37" s="403"/>
      <c r="E37"/>
      <c r="F37"/>
    </row>
    <row r="38" spans="1:256" s="56" customFormat="1" ht="22.35" customHeight="1" x14ac:dyDescent="0.25">
      <c r="A38" s="54" t="s">
        <v>370</v>
      </c>
      <c r="B38" s="404">
        <v>143759.20000000001</v>
      </c>
      <c r="C38" s="404">
        <v>17153.03</v>
      </c>
      <c r="D38" s="404"/>
      <c r="E38"/>
      <c r="F38"/>
    </row>
    <row r="39" spans="1:256" s="56" customFormat="1" ht="22.35" customHeight="1" x14ac:dyDescent="0.25">
      <c r="A39" s="57" t="s">
        <v>371</v>
      </c>
      <c r="B39" s="404">
        <v>78356</v>
      </c>
      <c r="C39" s="404">
        <v>7000</v>
      </c>
      <c r="D39" s="404"/>
      <c r="E39"/>
      <c r="F39"/>
    </row>
    <row r="40" spans="1:256" ht="23.85" customHeight="1" x14ac:dyDescent="0.25">
      <c r="A40" s="57" t="s">
        <v>372</v>
      </c>
      <c r="B40" s="404"/>
      <c r="C40" s="404"/>
      <c r="D40" s="404"/>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23.85" customHeight="1" x14ac:dyDescent="0.25">
      <c r="A41" s="57" t="s">
        <v>373</v>
      </c>
      <c r="B41" s="404"/>
      <c r="C41" s="404"/>
      <c r="D41" s="404"/>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2.35" customHeight="1" x14ac:dyDescent="0.25">
      <c r="A42" s="54" t="s">
        <v>374</v>
      </c>
      <c r="B42" s="404"/>
      <c r="C42" s="404"/>
      <c r="D42" s="404"/>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6.85" customHeight="1" x14ac:dyDescent="0.25">
      <c r="A43" s="54" t="s">
        <v>375</v>
      </c>
      <c r="B43" s="407">
        <f>SUM(B39:B42)</f>
        <v>78356</v>
      </c>
      <c r="C43" s="407">
        <f>SUM(C39:C42)</f>
        <v>7000</v>
      </c>
      <c r="D43" s="407">
        <f>SUM(D39:D42)</f>
        <v>0</v>
      </c>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9" customHeight="1" x14ac:dyDescent="0.2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x14ac:dyDescent="0.2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x14ac:dyDescent="0.25">
      <c r="A46" s="34" t="s">
        <v>376</v>
      </c>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5.5" customHeight="1" x14ac:dyDescent="0.25">
      <c r="A47" s="573" t="s">
        <v>890</v>
      </c>
      <c r="B47" s="573"/>
      <c r="C47" s="573"/>
      <c r="D47" s="573"/>
    </row>
    <row r="51" spans="4:4" x14ac:dyDescent="0.25">
      <c r="D51" s="58"/>
    </row>
  </sheetData>
  <sheetProtection selectLockedCells="1" selectUnlockedCells="1"/>
  <mergeCells count="26">
    <mergeCell ref="A35:B35"/>
    <mergeCell ref="A47:D47"/>
    <mergeCell ref="A28:C28"/>
    <mergeCell ref="A29:C29"/>
    <mergeCell ref="A31:B31"/>
    <mergeCell ref="A33:C33"/>
    <mergeCell ref="A24:C24"/>
    <mergeCell ref="A25:C25"/>
    <mergeCell ref="A26:C26"/>
    <mergeCell ref="A27:C27"/>
    <mergeCell ref="A20:C20"/>
    <mergeCell ref="A21:C21"/>
    <mergeCell ref="A22:C22"/>
    <mergeCell ref="A23:C23"/>
    <mergeCell ref="A15:C15"/>
    <mergeCell ref="A16:C16"/>
    <mergeCell ref="A18:C18"/>
    <mergeCell ref="A9:C9"/>
    <mergeCell ref="A10:C10"/>
    <mergeCell ref="A11:C11"/>
    <mergeCell ref="A13:C13"/>
    <mergeCell ref="A1:D1"/>
    <mergeCell ref="A5:C5"/>
    <mergeCell ref="A6:C6"/>
    <mergeCell ref="A8:C8"/>
    <mergeCell ref="A14:C14"/>
  </mergeCells>
  <printOptions horizontalCentered="1"/>
  <pageMargins left="0.6692913385826772" right="0.6692913385826772" top="0.6692913385826772" bottom="0.6692913385826772" header="0.51181102362204722" footer="0.51181102362204722"/>
  <pageSetup paperSize="9" firstPageNumber="3" orientation="portrait" useFirstPageNumber="1" horizontalDpi="300" verticalDpi="300" r:id="rId1"/>
  <headerFooter alignWithMargins="0">
    <oddHeader>&amp;CArchives départementales de l'Oise</oddHeader>
  </headerFooter>
  <ignoredErrors>
    <ignoredError sqref="B43:C43" formulaRange="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4"/>
  <sheetViews>
    <sheetView topLeftCell="A37" zoomScaleNormal="100" zoomScaleSheetLayoutView="100" workbookViewId="0">
      <selection activeCell="B49" sqref="B49"/>
    </sheetView>
  </sheetViews>
  <sheetFormatPr baseColWidth="10" defaultColWidth="11.44140625" defaultRowHeight="13.2" x14ac:dyDescent="0.25"/>
  <cols>
    <col min="1" max="1" width="18.6640625" style="2" customWidth="1"/>
    <col min="2" max="2" width="11.109375" style="2" customWidth="1"/>
    <col min="3" max="3" width="11.6640625" style="2" customWidth="1"/>
    <col min="4" max="4" width="11.5546875" style="2" customWidth="1"/>
    <col min="5" max="5" width="11" style="2" customWidth="1"/>
    <col min="6" max="6" width="10.6640625" style="2" customWidth="1"/>
    <col min="7" max="7" width="10.44140625" style="2" customWidth="1"/>
    <col min="8" max="8" width="12.5546875" style="2" customWidth="1"/>
    <col min="9" max="9" width="8.6640625" style="2" customWidth="1"/>
    <col min="10" max="10" width="65.33203125" style="2" customWidth="1"/>
    <col min="11" max="16384" width="11.44140625" style="2"/>
  </cols>
  <sheetData>
    <row r="1" spans="1:10" x14ac:dyDescent="0.25">
      <c r="A1" s="560" t="s">
        <v>378</v>
      </c>
      <c r="B1" s="560"/>
      <c r="C1" s="560"/>
      <c r="D1" s="560"/>
      <c r="E1" s="560"/>
      <c r="F1" s="560"/>
      <c r="G1" s="560"/>
      <c r="H1" s="560"/>
      <c r="I1" s="33"/>
    </row>
    <row r="2" spans="1:10" x14ac:dyDescent="0.25">
      <c r="G2" s="15"/>
      <c r="H2" s="15"/>
      <c r="I2" s="15"/>
    </row>
    <row r="3" spans="1:10" x14ac:dyDescent="0.25">
      <c r="G3" s="15"/>
      <c r="H3" s="15"/>
      <c r="I3" s="15"/>
    </row>
    <row r="4" spans="1:10" x14ac:dyDescent="0.25">
      <c r="A4" s="575" t="s">
        <v>379</v>
      </c>
      <c r="B4" s="575"/>
      <c r="C4" s="575"/>
      <c r="D4" s="575"/>
      <c r="E4" s="59">
        <f>SUM(E5+E6)</f>
        <v>45</v>
      </c>
      <c r="G4" s="15"/>
      <c r="H4" s="15"/>
      <c r="I4" s="15"/>
    </row>
    <row r="5" spans="1:10" x14ac:dyDescent="0.25">
      <c r="B5" s="2" t="s">
        <v>380</v>
      </c>
      <c r="E5" s="60">
        <v>3</v>
      </c>
    </row>
    <row r="6" spans="1:10" x14ac:dyDescent="0.25">
      <c r="B6" s="2" t="s">
        <v>381</v>
      </c>
      <c r="E6" s="60">
        <v>42</v>
      </c>
    </row>
    <row r="7" spans="1:10" x14ac:dyDescent="0.25">
      <c r="G7" s="15"/>
      <c r="H7" s="15"/>
      <c r="I7" s="15"/>
    </row>
    <row r="8" spans="1:10" x14ac:dyDescent="0.25">
      <c r="A8" s="7" t="s">
        <v>382</v>
      </c>
      <c r="G8" s="15"/>
      <c r="H8" s="15"/>
      <c r="I8" s="15"/>
    </row>
    <row r="9" spans="1:10" x14ac:dyDescent="0.25">
      <c r="G9" s="15"/>
      <c r="H9" s="15"/>
      <c r="I9" s="15"/>
    </row>
    <row r="10" spans="1:10" ht="39.6" x14ac:dyDescent="0.25">
      <c r="A10" s="61" t="s">
        <v>272</v>
      </c>
      <c r="B10" s="62" t="s">
        <v>383</v>
      </c>
      <c r="C10" s="62" t="s">
        <v>384</v>
      </c>
      <c r="D10" s="62" t="s">
        <v>385</v>
      </c>
      <c r="E10" s="62" t="s">
        <v>386</v>
      </c>
      <c r="F10" s="62" t="s">
        <v>387</v>
      </c>
      <c r="G10" s="62" t="s">
        <v>388</v>
      </c>
      <c r="H10" s="62" t="s">
        <v>389</v>
      </c>
      <c r="I10" s="15"/>
      <c r="J10" s="63" t="s">
        <v>390</v>
      </c>
    </row>
    <row r="11" spans="1:10" ht="19.2" customHeight="1" x14ac:dyDescent="0.25">
      <c r="A11" s="64" t="s">
        <v>391</v>
      </c>
      <c r="B11" s="65"/>
      <c r="C11" s="65"/>
      <c r="D11" s="65"/>
      <c r="E11" s="65">
        <v>4.9000000000000004</v>
      </c>
      <c r="F11" s="65"/>
      <c r="G11" s="65">
        <v>6.9</v>
      </c>
      <c r="H11" s="66">
        <f t="shared" ref="H11:H16" si="0">SUM(B11:G11)</f>
        <v>11.8</v>
      </c>
      <c r="I11" s="15"/>
    </row>
    <row r="12" spans="1:10" ht="19.2" customHeight="1" x14ac:dyDescent="0.25">
      <c r="A12" s="67" t="s">
        <v>392</v>
      </c>
      <c r="B12" s="65">
        <v>2</v>
      </c>
      <c r="C12" s="65">
        <v>6</v>
      </c>
      <c r="D12" s="65">
        <v>1</v>
      </c>
      <c r="E12" s="65">
        <v>3</v>
      </c>
      <c r="F12" s="65"/>
      <c r="G12" s="65">
        <v>6</v>
      </c>
      <c r="H12" s="66">
        <f t="shared" si="0"/>
        <v>18</v>
      </c>
      <c r="I12" s="15"/>
    </row>
    <row r="13" spans="1:10" ht="19.2" customHeight="1" x14ac:dyDescent="0.25">
      <c r="A13" s="67" t="s">
        <v>393</v>
      </c>
      <c r="B13" s="65"/>
      <c r="C13" s="65"/>
      <c r="D13" s="65"/>
      <c r="E13" s="65">
        <v>1</v>
      </c>
      <c r="F13" s="65"/>
      <c r="G13" s="65">
        <v>7</v>
      </c>
      <c r="H13" s="66">
        <f t="shared" si="0"/>
        <v>8</v>
      </c>
      <c r="I13" s="15"/>
    </row>
    <row r="14" spans="1:10" ht="19.2" customHeight="1" x14ac:dyDescent="0.25">
      <c r="A14" s="67" t="s">
        <v>394</v>
      </c>
      <c r="B14" s="65"/>
      <c r="C14" s="65"/>
      <c r="D14" s="65"/>
      <c r="E14" s="65"/>
      <c r="F14" s="65"/>
      <c r="G14" s="65"/>
      <c r="H14" s="66">
        <f t="shared" si="0"/>
        <v>0</v>
      </c>
      <c r="I14" s="15"/>
    </row>
    <row r="15" spans="1:10" ht="19.2" customHeight="1" x14ac:dyDescent="0.25">
      <c r="A15" s="64" t="s">
        <v>395</v>
      </c>
      <c r="B15" s="65"/>
      <c r="C15" s="65">
        <v>3</v>
      </c>
      <c r="D15" s="65"/>
      <c r="E15" s="65">
        <v>3</v>
      </c>
      <c r="F15" s="65"/>
      <c r="G15" s="65"/>
      <c r="H15" s="66">
        <f t="shared" si="0"/>
        <v>6</v>
      </c>
      <c r="I15" s="15"/>
      <c r="J15" s="63" t="s">
        <v>396</v>
      </c>
    </row>
    <row r="16" spans="1:10" ht="19.2" customHeight="1" x14ac:dyDescent="0.25">
      <c r="A16" s="67" t="s">
        <v>397</v>
      </c>
      <c r="B16" s="65"/>
      <c r="C16" s="65">
        <v>1</v>
      </c>
      <c r="D16" s="65"/>
      <c r="E16" s="65"/>
      <c r="F16" s="65"/>
      <c r="G16" s="65"/>
      <c r="H16" s="66">
        <f t="shared" si="0"/>
        <v>1</v>
      </c>
      <c r="I16" s="15"/>
    </row>
    <row r="17" spans="1:10" ht="39.6" x14ac:dyDescent="0.25">
      <c r="A17" s="67" t="s">
        <v>398</v>
      </c>
      <c r="B17" s="66">
        <f t="shared" ref="B17:G17" si="1">SUM(B11:B16)</f>
        <v>2</v>
      </c>
      <c r="C17" s="66">
        <f t="shared" si="1"/>
        <v>10</v>
      </c>
      <c r="D17" s="66">
        <f t="shared" si="1"/>
        <v>1</v>
      </c>
      <c r="E17" s="66">
        <f t="shared" si="1"/>
        <v>11.9</v>
      </c>
      <c r="F17" s="66">
        <f t="shared" si="1"/>
        <v>0</v>
      </c>
      <c r="G17" s="66">
        <f t="shared" si="1"/>
        <v>19.899999999999999</v>
      </c>
      <c r="H17" s="66">
        <f>IF(SUM(H11:H16)&gt;SUM(E5:E6),"ERREUR",SUM(H11:H16))</f>
        <v>44.8</v>
      </c>
      <c r="I17" s="15"/>
      <c r="J17" s="68" t="s">
        <v>399</v>
      </c>
    </row>
    <row r="18" spans="1:10" x14ac:dyDescent="0.25">
      <c r="I18" s="15"/>
    </row>
    <row r="19" spans="1:10" x14ac:dyDescent="0.25">
      <c r="A19" s="7" t="s">
        <v>400</v>
      </c>
      <c r="I19" s="15"/>
    </row>
    <row r="20" spans="1:10" x14ac:dyDescent="0.25">
      <c r="I20" s="15"/>
    </row>
    <row r="21" spans="1:10" x14ac:dyDescent="0.25">
      <c r="A21" s="69" t="s">
        <v>401</v>
      </c>
      <c r="B21" s="70"/>
      <c r="C21" s="70"/>
      <c r="D21" s="70"/>
      <c r="E21" s="415"/>
      <c r="I21" s="15"/>
    </row>
    <row r="22" spans="1:10" x14ac:dyDescent="0.25">
      <c r="A22" s="69" t="s">
        <v>402</v>
      </c>
      <c r="B22" s="70"/>
      <c r="C22" s="70"/>
      <c r="D22" s="70"/>
      <c r="E22" s="415"/>
      <c r="I22" s="15"/>
    </row>
    <row r="23" spans="1:10" x14ac:dyDescent="0.25">
      <c r="A23" s="69" t="s">
        <v>403</v>
      </c>
      <c r="B23" s="70"/>
      <c r="C23" s="70"/>
      <c r="D23" s="70"/>
      <c r="E23" s="415"/>
      <c r="I23" s="15"/>
    </row>
    <row r="24" spans="1:10" x14ac:dyDescent="0.25">
      <c r="A24" s="69" t="s">
        <v>404</v>
      </c>
      <c r="B24" s="70"/>
      <c r="C24" s="70"/>
      <c r="D24" s="70"/>
      <c r="E24" s="415"/>
      <c r="I24" s="15"/>
    </row>
    <row r="25" spans="1:10" x14ac:dyDescent="0.25">
      <c r="A25" s="69" t="s">
        <v>397</v>
      </c>
      <c r="B25" s="70"/>
      <c r="C25" s="70"/>
      <c r="D25" s="70"/>
      <c r="E25" s="415"/>
      <c r="I25" s="15"/>
    </row>
    <row r="26" spans="1:10" x14ac:dyDescent="0.25">
      <c r="A26" s="71" t="s">
        <v>389</v>
      </c>
      <c r="B26" s="72"/>
      <c r="C26" s="72"/>
      <c r="D26" s="72"/>
      <c r="E26" s="416">
        <f>H17</f>
        <v>44.8</v>
      </c>
      <c r="I26" s="15"/>
    </row>
    <row r="27" spans="1:10" x14ac:dyDescent="0.25">
      <c r="A27" s="1"/>
      <c r="I27" s="15"/>
    </row>
    <row r="28" spans="1:10" x14ac:dyDescent="0.25">
      <c r="A28" s="7" t="s">
        <v>405</v>
      </c>
      <c r="I28" s="15"/>
    </row>
    <row r="29" spans="1:10" x14ac:dyDescent="0.25">
      <c r="A29" s="7"/>
      <c r="I29" s="15"/>
    </row>
    <row r="30" spans="1:10" ht="36.75" customHeight="1" x14ac:dyDescent="0.25">
      <c r="A30" s="576" t="s">
        <v>406</v>
      </c>
      <c r="B30" s="576"/>
      <c r="C30" s="576"/>
      <c r="D30" s="62" t="s">
        <v>407</v>
      </c>
      <c r="E30" s="62" t="s">
        <v>408</v>
      </c>
      <c r="F30"/>
      <c r="G30"/>
      <c r="H30" s="73"/>
      <c r="I30" s="15"/>
    </row>
    <row r="31" spans="1:10" ht="19.2" customHeight="1" x14ac:dyDescent="0.25">
      <c r="A31" s="574" t="s">
        <v>409</v>
      </c>
      <c r="B31" s="574"/>
      <c r="C31" s="574"/>
      <c r="D31" s="74">
        <v>6</v>
      </c>
      <c r="E31" s="74">
        <v>2</v>
      </c>
      <c r="F31"/>
      <c r="G31"/>
      <c r="H31" s="15"/>
      <c r="I31" s="15"/>
    </row>
    <row r="32" spans="1:10" ht="19.2" customHeight="1" x14ac:dyDescent="0.25">
      <c r="A32" s="574" t="s">
        <v>410</v>
      </c>
      <c r="B32" s="574"/>
      <c r="C32" s="574"/>
      <c r="D32" s="74">
        <v>14</v>
      </c>
      <c r="E32" s="74">
        <v>4</v>
      </c>
      <c r="F32"/>
      <c r="G32"/>
      <c r="H32" s="15"/>
      <c r="I32" s="15"/>
    </row>
    <row r="33" spans="1:9" ht="19.2" customHeight="1" x14ac:dyDescent="0.25">
      <c r="A33" s="574" t="s">
        <v>411</v>
      </c>
      <c r="B33" s="574"/>
      <c r="C33" s="574"/>
      <c r="D33" s="74">
        <v>15</v>
      </c>
      <c r="E33" s="74">
        <v>5</v>
      </c>
      <c r="F33"/>
      <c r="G33"/>
      <c r="H33" s="15"/>
      <c r="I33" s="15"/>
    </row>
    <row r="34" spans="1:9" ht="19.2" customHeight="1" x14ac:dyDescent="0.25">
      <c r="A34" s="574" t="s">
        <v>412</v>
      </c>
      <c r="B34" s="574"/>
      <c r="C34" s="574"/>
      <c r="D34" s="74">
        <v>11</v>
      </c>
      <c r="E34" s="74">
        <v>3</v>
      </c>
      <c r="F34"/>
      <c r="G34"/>
      <c r="H34" s="15"/>
      <c r="I34" s="15"/>
    </row>
    <row r="35" spans="1:9" ht="24.9" customHeight="1" x14ac:dyDescent="0.25">
      <c r="A35" s="574" t="s">
        <v>398</v>
      </c>
      <c r="B35" s="574"/>
      <c r="C35" s="574"/>
      <c r="D35" s="75">
        <f>SUM(D31:D34)</f>
        <v>46</v>
      </c>
      <c r="E35" s="75">
        <f>SUM(E31:E34)</f>
        <v>14</v>
      </c>
      <c r="F35"/>
      <c r="G35"/>
      <c r="H35" s="15"/>
      <c r="I35" s="15"/>
    </row>
    <row r="36" spans="1:9" x14ac:dyDescent="0.25">
      <c r="A36" s="7"/>
      <c r="G36"/>
      <c r="I36" s="15"/>
    </row>
    <row r="37" spans="1:9" x14ac:dyDescent="0.25">
      <c r="A37" s="7"/>
      <c r="G37"/>
      <c r="I37" s="15"/>
    </row>
    <row r="38" spans="1:9" x14ac:dyDescent="0.25">
      <c r="A38" s="7" t="s">
        <v>413</v>
      </c>
      <c r="I38" s="15"/>
    </row>
    <row r="39" spans="1:9" x14ac:dyDescent="0.25">
      <c r="A39" s="7"/>
      <c r="I39" s="15"/>
    </row>
    <row r="40" spans="1:9" ht="19.95" customHeight="1" x14ac:dyDescent="0.25">
      <c r="A40" s="577" t="s">
        <v>414</v>
      </c>
      <c r="B40" s="577"/>
      <c r="C40" s="577"/>
      <c r="D40" s="577"/>
      <c r="E40" s="65">
        <v>0</v>
      </c>
      <c r="F40" s="579" t="s">
        <v>415</v>
      </c>
      <c r="G40" s="579"/>
      <c r="H40" s="579"/>
      <c r="I40" s="15"/>
    </row>
    <row r="41" spans="1:9" ht="19.95" customHeight="1" x14ac:dyDescent="0.25">
      <c r="A41" s="577" t="s">
        <v>416</v>
      </c>
      <c r="B41" s="577"/>
      <c r="C41" s="577"/>
      <c r="D41" s="577"/>
      <c r="E41" s="65">
        <v>0</v>
      </c>
      <c r="F41" s="76"/>
      <c r="G41" s="76"/>
      <c r="H41" s="76"/>
      <c r="I41" s="15"/>
    </row>
    <row r="42" spans="1:9" ht="19.95" customHeight="1" x14ac:dyDescent="0.25">
      <c r="A42" s="577" t="s">
        <v>417</v>
      </c>
      <c r="B42" s="577"/>
      <c r="C42" s="577"/>
      <c r="D42" s="577"/>
      <c r="E42" s="65">
        <v>3</v>
      </c>
      <c r="F42" s="76"/>
      <c r="G42" s="76"/>
      <c r="H42" s="76"/>
      <c r="I42" s="15"/>
    </row>
    <row r="43" spans="1:9" ht="19.95" customHeight="1" x14ac:dyDescent="0.25">
      <c r="A43" s="577" t="s">
        <v>418</v>
      </c>
      <c r="B43" s="577"/>
      <c r="C43" s="577"/>
      <c r="D43" s="577"/>
      <c r="E43" s="65"/>
      <c r="F43" s="76"/>
      <c r="G43" s="76"/>
      <c r="H43" s="76"/>
      <c r="I43" s="15"/>
    </row>
    <row r="44" spans="1:9" x14ac:dyDescent="0.25">
      <c r="A44" s="34"/>
      <c r="B44" s="34"/>
      <c r="C44" s="34"/>
      <c r="D44" s="34"/>
      <c r="E44" s="34"/>
      <c r="F44" s="34"/>
      <c r="G44" s="34"/>
      <c r="H44" s="34"/>
      <c r="I44" s="15"/>
    </row>
    <row r="45" spans="1:9" x14ac:dyDescent="0.25">
      <c r="A45" s="34"/>
      <c r="B45"/>
      <c r="C45"/>
      <c r="D45" s="578"/>
      <c r="E45" s="578"/>
      <c r="F45" s="578"/>
      <c r="I45" s="15"/>
    </row>
    <row r="46" spans="1:9" ht="12.75" customHeight="1" x14ac:dyDescent="0.25">
      <c r="A46" s="34"/>
      <c r="B46"/>
      <c r="C46"/>
      <c r="D46" s="578"/>
      <c r="E46" s="578"/>
      <c r="F46" s="578"/>
      <c r="I46" s="15"/>
    </row>
    <row r="47" spans="1:9" x14ac:dyDescent="0.25">
      <c r="A47" s="34"/>
      <c r="B47"/>
      <c r="C47"/>
      <c r="D47" s="578"/>
      <c r="E47" s="578"/>
      <c r="F47" s="578"/>
      <c r="I47" s="15"/>
    </row>
    <row r="48" spans="1:9" ht="12.75" customHeight="1" x14ac:dyDescent="0.25">
      <c r="A48" s="34"/>
      <c r="B48"/>
      <c r="C48"/>
      <c r="D48" s="578"/>
      <c r="E48" s="578"/>
      <c r="F48" s="578"/>
      <c r="I48" s="15"/>
    </row>
    <row r="49" spans="1:9" x14ac:dyDescent="0.25">
      <c r="A49" s="34"/>
      <c r="B49"/>
      <c r="C49"/>
      <c r="D49" s="578"/>
      <c r="E49" s="578"/>
      <c r="F49" s="578"/>
      <c r="I49" s="15"/>
    </row>
    <row r="50" spans="1:9" ht="12.75" customHeight="1" x14ac:dyDescent="0.25">
      <c r="A50" s="34"/>
      <c r="B50"/>
      <c r="C50"/>
      <c r="D50" s="578"/>
      <c r="E50" s="578"/>
      <c r="F50" s="578"/>
      <c r="I50" s="15"/>
    </row>
    <row r="51" spans="1:9" ht="12.9" customHeight="1" x14ac:dyDescent="0.25">
      <c r="A51" s="34"/>
      <c r="B51"/>
      <c r="C51"/>
      <c r="D51" s="578"/>
      <c r="E51" s="578"/>
      <c r="F51" s="578"/>
      <c r="I51" s="15"/>
    </row>
    <row r="52" spans="1:9" ht="12.75" customHeight="1" x14ac:dyDescent="0.25">
      <c r="A52"/>
      <c r="B52"/>
      <c r="C52"/>
      <c r="D52" s="578"/>
      <c r="E52" s="578"/>
      <c r="F52" s="578"/>
      <c r="I52" s="15"/>
    </row>
    <row r="53" spans="1:9" x14ac:dyDescent="0.25">
      <c r="A53"/>
      <c r="B53"/>
      <c r="C53"/>
      <c r="I53" s="15"/>
    </row>
    <row r="54" spans="1:9" x14ac:dyDescent="0.25">
      <c r="I54" s="15"/>
    </row>
  </sheetData>
  <sheetProtection selectLockedCells="1" selectUnlockedCells="1"/>
  <mergeCells count="21">
    <mergeCell ref="D51:F51"/>
    <mergeCell ref="D52:F52"/>
    <mergeCell ref="D47:F47"/>
    <mergeCell ref="D48:F48"/>
    <mergeCell ref="D49:F49"/>
    <mergeCell ref="D50:F50"/>
    <mergeCell ref="A43:D43"/>
    <mergeCell ref="D45:F45"/>
    <mergeCell ref="D46:F46"/>
    <mergeCell ref="A40:D40"/>
    <mergeCell ref="F40:H40"/>
    <mergeCell ref="A41:D41"/>
    <mergeCell ref="A42:D42"/>
    <mergeCell ref="A32:C32"/>
    <mergeCell ref="A33:C33"/>
    <mergeCell ref="A34:C34"/>
    <mergeCell ref="A35:C35"/>
    <mergeCell ref="A1:H1"/>
    <mergeCell ref="A4:D4"/>
    <mergeCell ref="A30:C30"/>
    <mergeCell ref="A31:C31"/>
  </mergeCells>
  <conditionalFormatting sqref="E4">
    <cfRule type="cellIs" priority="1" stopIfTrue="1" operator="equal">
      <formula>$H$17</formula>
    </cfRule>
  </conditionalFormatting>
  <pageMargins left="0.6692913385826772" right="0.6692913385826772" top="0.6692913385826772" bottom="0.6692913385826772" header="0.51181102362204722" footer="0.51181102362204722"/>
  <pageSetup paperSize="9" scale="90" firstPageNumber="4" orientation="portrait" useFirstPageNumber="1" horizontalDpi="300" verticalDpi="300" r:id="rId1"/>
  <headerFooter alignWithMargins="0">
    <oddHeader>&amp;CArchives départementales de l'Oise</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95"/>
  <sheetViews>
    <sheetView view="pageLayout" zoomScaleNormal="100" zoomScaleSheetLayoutView="100" workbookViewId="0">
      <selection activeCell="I27" sqref="I27"/>
    </sheetView>
  </sheetViews>
  <sheetFormatPr baseColWidth="10" defaultColWidth="11.44140625" defaultRowHeight="13.2" x14ac:dyDescent="0.25"/>
  <cols>
    <col min="1" max="1" width="11.33203125" style="2" customWidth="1"/>
    <col min="2" max="2" width="9.6640625" style="2" customWidth="1"/>
    <col min="3" max="9" width="10.33203125" style="2" customWidth="1"/>
    <col min="10" max="10" width="11.44140625" style="2"/>
    <col min="11" max="11" width="53" style="2" customWidth="1"/>
    <col min="12" max="16384" width="11.44140625" style="2"/>
  </cols>
  <sheetData>
    <row r="1" spans="1:9" x14ac:dyDescent="0.25">
      <c r="A1" s="560" t="s">
        <v>419</v>
      </c>
      <c r="B1" s="560"/>
      <c r="C1" s="560"/>
      <c r="D1" s="560"/>
      <c r="E1" s="560"/>
      <c r="F1" s="560"/>
      <c r="G1" s="560"/>
      <c r="H1" s="560"/>
      <c r="I1" s="560"/>
    </row>
    <row r="2" spans="1:9" x14ac:dyDescent="0.25">
      <c r="A2" s="3"/>
      <c r="B2" s="3"/>
      <c r="C2" s="3"/>
      <c r="D2" s="3"/>
      <c r="E2" s="3"/>
      <c r="F2" s="3"/>
      <c r="G2" s="3"/>
      <c r="H2" s="3"/>
      <c r="I2" s="3"/>
    </row>
    <row r="3" spans="1:9" x14ac:dyDescent="0.25">
      <c r="A3" s="7" t="s">
        <v>420</v>
      </c>
    </row>
    <row r="4" spans="1:9" x14ac:dyDescent="0.25">
      <c r="A4" s="7"/>
    </row>
    <row r="5" spans="1:9" s="15" customFormat="1" x14ac:dyDescent="0.25">
      <c r="A5" s="77" t="s">
        <v>421</v>
      </c>
      <c r="E5"/>
      <c r="F5"/>
      <c r="G5"/>
      <c r="H5" s="78" t="s">
        <v>843</v>
      </c>
    </row>
    <row r="6" spans="1:9" s="15" customFormat="1" x14ac:dyDescent="0.25">
      <c r="A6" s="77" t="s">
        <v>422</v>
      </c>
      <c r="E6"/>
      <c r="F6"/>
      <c r="G6"/>
      <c r="H6" s="78" t="s">
        <v>843</v>
      </c>
    </row>
    <row r="7" spans="1:9" s="15" customFormat="1" x14ac:dyDescent="0.25">
      <c r="A7" s="77" t="s">
        <v>423</v>
      </c>
      <c r="D7" s="580"/>
      <c r="E7" s="580"/>
      <c r="F7" s="580"/>
      <c r="G7" s="580"/>
      <c r="H7" s="580"/>
    </row>
    <row r="8" spans="1:9" s="15" customFormat="1" x14ac:dyDescent="0.25">
      <c r="A8" s="77"/>
    </row>
    <row r="9" spans="1:9" x14ac:dyDescent="0.25">
      <c r="A9" s="7" t="s">
        <v>424</v>
      </c>
    </row>
    <row r="10" spans="1:9" x14ac:dyDescent="0.25">
      <c r="A10" s="7"/>
      <c r="D10" s="581" t="s">
        <v>425</v>
      </c>
      <c r="E10" s="581"/>
      <c r="F10" s="79" t="s">
        <v>426</v>
      </c>
      <c r="G10" s="79" t="s">
        <v>427</v>
      </c>
      <c r="H10" s="79" t="s">
        <v>428</v>
      </c>
      <c r="I10"/>
    </row>
    <row r="11" spans="1:9" ht="18.600000000000001" customHeight="1" x14ac:dyDescent="0.25">
      <c r="A11" s="577" t="s">
        <v>429</v>
      </c>
      <c r="B11" s="577"/>
      <c r="C11" s="577"/>
      <c r="D11" s="582">
        <v>9860</v>
      </c>
      <c r="E11" s="582"/>
      <c r="F11" s="80"/>
      <c r="G11" s="80"/>
      <c r="H11" s="80"/>
      <c r="I11"/>
    </row>
    <row r="12" spans="1:9" ht="18.600000000000001" customHeight="1" x14ac:dyDescent="0.25">
      <c r="A12" s="583" t="s">
        <v>430</v>
      </c>
      <c r="B12" s="583"/>
      <c r="C12" s="583"/>
      <c r="D12" s="582">
        <v>1071</v>
      </c>
      <c r="E12" s="582"/>
      <c r="F12" s="80"/>
      <c r="G12" s="80"/>
      <c r="H12" s="80"/>
      <c r="I12"/>
    </row>
    <row r="13" spans="1:9" ht="18.600000000000001" customHeight="1" x14ac:dyDescent="0.25">
      <c r="A13" s="583" t="s">
        <v>431</v>
      </c>
      <c r="B13" s="583"/>
      <c r="C13" s="583"/>
      <c r="D13" s="582">
        <v>1452</v>
      </c>
      <c r="E13" s="582"/>
      <c r="F13" s="80"/>
      <c r="G13" s="80"/>
      <c r="H13" s="80"/>
      <c r="I13"/>
    </row>
    <row r="14" spans="1:9" ht="18.600000000000001" customHeight="1" x14ac:dyDescent="0.25">
      <c r="A14" s="583" t="s">
        <v>432</v>
      </c>
      <c r="B14" s="583"/>
      <c r="C14" s="583"/>
      <c r="D14" s="582">
        <v>6637</v>
      </c>
      <c r="E14" s="582"/>
      <c r="F14" s="80"/>
      <c r="G14" s="80"/>
      <c r="H14" s="80"/>
      <c r="I14"/>
    </row>
    <row r="15" spans="1:9" ht="18.600000000000001" customHeight="1" x14ac:dyDescent="0.25">
      <c r="A15" s="583" t="s">
        <v>433</v>
      </c>
      <c r="B15" s="583"/>
      <c r="C15" s="583"/>
      <c r="D15" s="582">
        <v>270</v>
      </c>
      <c r="E15" s="582"/>
      <c r="F15" s="80"/>
      <c r="G15" s="80"/>
      <c r="H15" s="80"/>
      <c r="I15"/>
    </row>
    <row r="16" spans="1:9" x14ac:dyDescent="0.25">
      <c r="A16" s="81"/>
      <c r="B16" s="49"/>
      <c r="C16" s="49"/>
      <c r="D16" s="10"/>
      <c r="E16" s="10"/>
      <c r="F16" s="82"/>
      <c r="G16" s="82"/>
      <c r="H16" s="82"/>
    </row>
    <row r="17" spans="1:9" x14ac:dyDescent="0.25">
      <c r="A17" s="7" t="s">
        <v>434</v>
      </c>
      <c r="B17" s="49"/>
      <c r="C17" s="49"/>
      <c r="D17" s="83"/>
      <c r="E17" s="83"/>
      <c r="H17" s="78" t="s">
        <v>844</v>
      </c>
      <c r="I17" s="49"/>
    </row>
    <row r="18" spans="1:9" x14ac:dyDescent="0.25">
      <c r="A18" s="49"/>
      <c r="B18" s="49"/>
      <c r="C18" s="49"/>
      <c r="D18" s="48"/>
      <c r="E18" s="10"/>
      <c r="F18" s="49"/>
      <c r="G18" s="49"/>
      <c r="H18" s="49"/>
    </row>
    <row r="19" spans="1:9" x14ac:dyDescent="0.25">
      <c r="A19" s="7" t="s">
        <v>435</v>
      </c>
      <c r="B19" s="49"/>
      <c r="C19" s="49"/>
      <c r="D19" s="49"/>
      <c r="E19" s="49"/>
      <c r="F19" s="49"/>
      <c r="G19" s="49"/>
      <c r="H19" s="49"/>
    </row>
    <row r="20" spans="1:9" ht="24.9" customHeight="1" x14ac:dyDescent="0.25">
      <c r="A20" s="584"/>
      <c r="B20" s="584"/>
      <c r="C20" s="584"/>
      <c r="D20" s="576" t="s">
        <v>436</v>
      </c>
      <c r="E20" s="576"/>
      <c r="F20" s="585" t="s">
        <v>437</v>
      </c>
      <c r="G20" s="585"/>
      <c r="H20" s="49"/>
    </row>
    <row r="21" spans="1:9" ht="20.100000000000001" customHeight="1" x14ac:dyDescent="0.25">
      <c r="A21" s="577" t="s">
        <v>438</v>
      </c>
      <c r="B21" s="577"/>
      <c r="C21" s="577"/>
      <c r="D21" s="586">
        <f>SUM(D22,D23,D24)</f>
        <v>3</v>
      </c>
      <c r="E21" s="586"/>
      <c r="F21" s="586">
        <f>SUM(F22,F23,F24)</f>
        <v>0</v>
      </c>
      <c r="G21" s="586"/>
      <c r="H21" s="49"/>
    </row>
    <row r="22" spans="1:9" ht="20.100000000000001" customHeight="1" x14ac:dyDescent="0.25">
      <c r="A22" s="583" t="s">
        <v>439</v>
      </c>
      <c r="B22" s="583"/>
      <c r="C22" s="583"/>
      <c r="D22" s="587">
        <v>1</v>
      </c>
      <c r="E22" s="587"/>
      <c r="F22" s="587"/>
      <c r="G22" s="587"/>
      <c r="H22" s="49"/>
    </row>
    <row r="23" spans="1:9" ht="20.100000000000001" customHeight="1" x14ac:dyDescent="0.25">
      <c r="A23" s="583" t="s">
        <v>440</v>
      </c>
      <c r="B23" s="583"/>
      <c r="C23" s="583"/>
      <c r="D23" s="587">
        <v>1</v>
      </c>
      <c r="E23" s="587"/>
      <c r="F23" s="587"/>
      <c r="G23" s="587"/>
      <c r="H23" s="49"/>
    </row>
    <row r="24" spans="1:9" ht="20.100000000000001" customHeight="1" x14ac:dyDescent="0.25">
      <c r="A24" s="583" t="s">
        <v>441</v>
      </c>
      <c r="B24" s="583"/>
      <c r="C24" s="583"/>
      <c r="D24" s="587">
        <v>1</v>
      </c>
      <c r="E24" s="587"/>
      <c r="F24" s="587"/>
      <c r="G24" s="587"/>
      <c r="H24" s="49"/>
    </row>
    <row r="25" spans="1:9" x14ac:dyDescent="0.25">
      <c r="A25" s="49"/>
      <c r="B25" s="49"/>
      <c r="C25" s="49"/>
      <c r="D25" s="49"/>
      <c r="E25" s="49"/>
      <c r="F25" s="49"/>
      <c r="G25" s="49"/>
      <c r="H25" s="49"/>
    </row>
    <row r="26" spans="1:9" x14ac:dyDescent="0.25">
      <c r="A26" s="49"/>
      <c r="B26" s="49"/>
      <c r="C26" s="49"/>
      <c r="D26" s="49"/>
      <c r="E26" s="49"/>
      <c r="F26" s="49"/>
      <c r="G26" s="49"/>
      <c r="H26" s="49"/>
    </row>
    <row r="27" spans="1:9" x14ac:dyDescent="0.25">
      <c r="A27" s="85" t="s">
        <v>442</v>
      </c>
      <c r="B27" s="16"/>
      <c r="C27" s="16"/>
      <c r="D27" s="10"/>
      <c r="E27"/>
      <c r="F27"/>
      <c r="G27"/>
      <c r="H27" s="78" t="s">
        <v>843</v>
      </c>
    </row>
    <row r="28" spans="1:9" ht="14.1" customHeight="1" x14ac:dyDescent="0.25">
      <c r="A28" s="86" t="s">
        <v>443</v>
      </c>
      <c r="B28" s="86"/>
      <c r="C28" s="86"/>
      <c r="D28" s="86"/>
      <c r="E28" s="86"/>
      <c r="F28" s="86"/>
      <c r="G28" s="16"/>
      <c r="H28" s="87"/>
    </row>
    <row r="29" spans="1:9" ht="14.1" customHeight="1" x14ac:dyDescent="0.25">
      <c r="A29" s="86" t="s">
        <v>444</v>
      </c>
      <c r="B29" s="86"/>
      <c r="C29" s="86"/>
      <c r="D29" s="86"/>
      <c r="E29" s="86"/>
      <c r="F29" s="86"/>
      <c r="G29" s="16"/>
      <c r="H29" s="87"/>
    </row>
    <row r="30" spans="1:9" ht="14.1" customHeight="1" x14ac:dyDescent="0.25">
      <c r="A30" s="86" t="s">
        <v>445</v>
      </c>
      <c r="B30" s="86"/>
      <c r="C30" s="86"/>
      <c r="D30" s="86"/>
      <c r="E30" s="86"/>
      <c r="F30" s="86"/>
      <c r="G30" s="16"/>
      <c r="H30" s="87"/>
    </row>
    <row r="31" spans="1:9" ht="14.1" customHeight="1" x14ac:dyDescent="0.25">
      <c r="A31" s="86" t="s">
        <v>446</v>
      </c>
      <c r="B31" s="86"/>
      <c r="C31" s="86"/>
      <c r="D31" s="86"/>
      <c r="E31" s="86"/>
      <c r="F31" s="86"/>
      <c r="G31" s="16"/>
      <c r="H31" s="87"/>
    </row>
    <row r="32" spans="1:9" ht="14.1" customHeight="1" x14ac:dyDescent="0.25">
      <c r="A32" s="86" t="s">
        <v>447</v>
      </c>
      <c r="B32" s="86"/>
      <c r="C32" s="86"/>
      <c r="D32" s="86"/>
      <c r="E32" s="86"/>
      <c r="F32" s="86"/>
      <c r="G32" s="16"/>
      <c r="H32" s="87"/>
    </row>
    <row r="33" spans="1:9" x14ac:dyDescent="0.25">
      <c r="A33"/>
      <c r="B33"/>
      <c r="C33"/>
      <c r="D33"/>
      <c r="E33"/>
      <c r="F33"/>
      <c r="H33" s="88"/>
    </row>
    <row r="34" spans="1:9" x14ac:dyDescent="0.25">
      <c r="A34" s="3"/>
      <c r="B34" s="3"/>
      <c r="C34" s="3"/>
      <c r="D34" s="3"/>
      <c r="E34" s="3"/>
      <c r="F34"/>
      <c r="G34" s="3"/>
      <c r="H34"/>
      <c r="I34" s="3"/>
    </row>
    <row r="35" spans="1:9" ht="13.35" customHeight="1" x14ac:dyDescent="0.25">
      <c r="A35" s="592" t="s">
        <v>448</v>
      </c>
      <c r="B35" s="592"/>
      <c r="C35" s="592"/>
      <c r="D35" s="592"/>
      <c r="E35" s="592"/>
      <c r="F35"/>
      <c r="G35"/>
      <c r="H35" s="78" t="s">
        <v>844</v>
      </c>
    </row>
    <row r="36" spans="1:9" ht="13.35" customHeight="1" x14ac:dyDescent="0.25">
      <c r="A36" s="550" t="s">
        <v>449</v>
      </c>
      <c r="B36" s="550"/>
      <c r="C36" s="588"/>
      <c r="D36" s="588"/>
      <c r="E36" s="49"/>
      <c r="F36"/>
      <c r="G36"/>
      <c r="H36" s="513">
        <f>27460.47+41740.4+73375.83+9890.4+19615.72</f>
        <v>172082.82</v>
      </c>
    </row>
    <row r="37" spans="1:9" ht="13.35" customHeight="1" x14ac:dyDescent="0.25">
      <c r="A37" s="14"/>
      <c r="B37" s="14"/>
      <c r="C37" s="49"/>
      <c r="D37" s="49"/>
      <c r="E37" s="49"/>
      <c r="F37" s="49"/>
      <c r="G37" s="49"/>
      <c r="H37" s="49"/>
    </row>
    <row r="38" spans="1:9" ht="13.35" customHeight="1" x14ac:dyDescent="0.25">
      <c r="A38" s="34" t="s">
        <v>450</v>
      </c>
      <c r="B38" s="14"/>
      <c r="C38" s="49"/>
      <c r="D38" s="49"/>
      <c r="E38" s="49"/>
      <c r="F38" s="49"/>
      <c r="G38" s="49"/>
      <c r="H38" s="49"/>
    </row>
    <row r="39" spans="1:9" ht="13.35" customHeight="1" x14ac:dyDescent="0.25">
      <c r="A39" s="589" t="s">
        <v>1013</v>
      </c>
      <c r="B39" s="590"/>
      <c r="C39" s="590"/>
      <c r="D39" s="590"/>
      <c r="E39" s="590"/>
      <c r="F39" s="590"/>
      <c r="G39" s="590"/>
      <c r="H39" s="590"/>
      <c r="I39" s="590"/>
    </row>
    <row r="40" spans="1:9" ht="13.35" customHeight="1" x14ac:dyDescent="0.25">
      <c r="A40" s="590"/>
      <c r="B40" s="590"/>
      <c r="C40" s="590"/>
      <c r="D40" s="590"/>
      <c r="E40" s="590"/>
      <c r="F40" s="590"/>
      <c r="G40" s="590"/>
      <c r="H40" s="590"/>
      <c r="I40" s="590"/>
    </row>
    <row r="41" spans="1:9" ht="13.35" customHeight="1" x14ac:dyDescent="0.25">
      <c r="A41" s="590"/>
      <c r="B41" s="590"/>
      <c r="C41" s="590"/>
      <c r="D41" s="590"/>
      <c r="E41" s="590"/>
      <c r="F41" s="590"/>
      <c r="G41" s="590"/>
      <c r="H41" s="590"/>
      <c r="I41" s="590"/>
    </row>
    <row r="42" spans="1:9" ht="13.35" customHeight="1" x14ac:dyDescent="0.25">
      <c r="A42" s="590"/>
      <c r="B42" s="590"/>
      <c r="C42" s="590"/>
      <c r="D42" s="590"/>
      <c r="E42" s="590"/>
      <c r="F42" s="590"/>
      <c r="G42" s="590"/>
      <c r="H42" s="590"/>
      <c r="I42" s="590"/>
    </row>
    <row r="43" spans="1:9" x14ac:dyDescent="0.25">
      <c r="A43" s="590"/>
      <c r="B43" s="590"/>
      <c r="C43" s="590"/>
      <c r="D43" s="590"/>
      <c r="E43" s="590"/>
      <c r="F43" s="590"/>
      <c r="G43" s="590"/>
      <c r="H43" s="590"/>
      <c r="I43" s="590"/>
    </row>
    <row r="44" spans="1:9" x14ac:dyDescent="0.25">
      <c r="A44" s="89"/>
      <c r="B44" s="49"/>
      <c r="C44" s="49"/>
      <c r="D44" s="49"/>
      <c r="E44" s="11"/>
      <c r="F44" s="11"/>
      <c r="G44" s="11"/>
      <c r="H44" s="11"/>
    </row>
    <row r="45" spans="1:9" x14ac:dyDescent="0.25">
      <c r="A45" s="7" t="s">
        <v>451</v>
      </c>
      <c r="B45" s="49"/>
      <c r="C45" s="49"/>
      <c r="D45" s="49"/>
      <c r="E45" s="11"/>
      <c r="F45" s="11"/>
      <c r="G45" s="11"/>
      <c r="H45" s="11"/>
    </row>
    <row r="46" spans="1:9" x14ac:dyDescent="0.25">
      <c r="A46" s="7"/>
      <c r="B46" s="49"/>
      <c r="C46" s="49"/>
      <c r="D46" s="49"/>
      <c r="E46" s="11"/>
      <c r="F46" s="11"/>
      <c r="G46" s="11"/>
      <c r="H46" s="11"/>
    </row>
    <row r="47" spans="1:9" ht="13.35" customHeight="1" x14ac:dyDescent="0.25">
      <c r="A47" s="591" t="s">
        <v>452</v>
      </c>
      <c r="B47" s="591"/>
      <c r="C47" s="591"/>
      <c r="D47" s="591"/>
      <c r="E47" s="591"/>
      <c r="F47" s="591"/>
      <c r="G47" s="591"/>
      <c r="H47" s="78" t="s">
        <v>844</v>
      </c>
    </row>
    <row r="48" spans="1:9" ht="13.35" customHeight="1" x14ac:dyDescent="0.25">
      <c r="A48" s="91" t="s">
        <v>453</v>
      </c>
      <c r="B48" s="90"/>
      <c r="C48" s="90"/>
      <c r="D48" s="90"/>
      <c r="E48" s="90"/>
      <c r="F48" s="90"/>
      <c r="G48" s="90"/>
      <c r="H48" s="452">
        <v>41284</v>
      </c>
    </row>
    <row r="49" spans="1:12" ht="13.35" customHeight="1" x14ac:dyDescent="0.25">
      <c r="A49" s="91" t="s">
        <v>454</v>
      </c>
      <c r="B49" s="90"/>
      <c r="C49" s="90"/>
      <c r="D49" s="90"/>
      <c r="E49" s="90"/>
      <c r="F49" s="90"/>
      <c r="G49" s="90"/>
      <c r="H49" s="93"/>
    </row>
    <row r="50" spans="1:12" ht="13.35" customHeight="1" x14ac:dyDescent="0.25">
      <c r="A50" s="593"/>
      <c r="B50" s="593"/>
      <c r="C50" s="593"/>
      <c r="D50" s="593"/>
      <c r="E50" s="593"/>
      <c r="F50" s="593"/>
      <c r="G50" s="593"/>
      <c r="H50" s="593"/>
    </row>
    <row r="51" spans="1:12" x14ac:dyDescent="0.25">
      <c r="A51" s="90"/>
      <c r="B51" s="90"/>
      <c r="C51" s="90"/>
      <c r="D51" s="90"/>
      <c r="E51" s="90"/>
      <c r="F51"/>
      <c r="G51"/>
      <c r="H51"/>
    </row>
    <row r="52" spans="1:12" ht="12.75" customHeight="1" x14ac:dyDescent="0.25">
      <c r="A52" s="73"/>
      <c r="B52" s="16"/>
      <c r="C52" s="16"/>
      <c r="D52" s="16"/>
      <c r="E52" s="16"/>
      <c r="F52"/>
      <c r="H52" s="49"/>
    </row>
    <row r="53" spans="1:12" x14ac:dyDescent="0.25">
      <c r="A53" s="7" t="s">
        <v>455</v>
      </c>
    </row>
    <row r="55" spans="1:12" ht="61.35" customHeight="1" x14ac:dyDescent="0.25">
      <c r="A55" s="594"/>
      <c r="B55" s="594"/>
      <c r="C55" s="94" t="s">
        <v>456</v>
      </c>
      <c r="D55" s="94" t="s">
        <v>457</v>
      </c>
      <c r="E55" s="94" t="s">
        <v>458</v>
      </c>
      <c r="F55" s="94" t="s">
        <v>459</v>
      </c>
      <c r="G55" s="94" t="s">
        <v>460</v>
      </c>
      <c r="H55" s="94" t="s">
        <v>461</v>
      </c>
      <c r="I55" s="94" t="s">
        <v>462</v>
      </c>
      <c r="K55" s="63" t="s">
        <v>463</v>
      </c>
    </row>
    <row r="56" spans="1:12" ht="15.6" x14ac:dyDescent="0.25">
      <c r="A56" s="577" t="s">
        <v>425</v>
      </c>
      <c r="B56" s="577"/>
      <c r="C56" s="413">
        <v>45268</v>
      </c>
      <c r="D56" s="413"/>
      <c r="E56" s="417">
        <f>SUM(C56,D56)</f>
        <v>45268</v>
      </c>
      <c r="F56" s="413">
        <v>30785</v>
      </c>
      <c r="G56" s="430">
        <f>879.71+20.87+24.1</f>
        <v>924.68000000000006</v>
      </c>
      <c r="H56" s="417">
        <f>SUM(F56,G56)</f>
        <v>31709.68</v>
      </c>
      <c r="I56" s="417">
        <f>E56-H56</f>
        <v>13558.32</v>
      </c>
      <c r="J56" s="96"/>
      <c r="K56" s="97"/>
      <c r="L56" s="98"/>
    </row>
    <row r="57" spans="1:12" ht="24.9" customHeight="1" x14ac:dyDescent="0.25">
      <c r="A57" s="577" t="s">
        <v>464</v>
      </c>
      <c r="B57" s="577"/>
      <c r="C57" s="413"/>
      <c r="D57" s="413"/>
      <c r="E57" s="417">
        <f>SUM(C57,D57)</f>
        <v>0</v>
      </c>
      <c r="F57" s="413"/>
      <c r="G57" s="413"/>
      <c r="H57" s="417">
        <f>SUM(F57,G57)</f>
        <v>0</v>
      </c>
      <c r="I57" s="417">
        <f>E57-H57</f>
        <v>0</v>
      </c>
    </row>
    <row r="58" spans="1:12" ht="24.9" customHeight="1" x14ac:dyDescent="0.25">
      <c r="A58" s="577" t="s">
        <v>398</v>
      </c>
      <c r="B58" s="577"/>
      <c r="C58" s="417">
        <f t="shared" ref="C58:I58" si="0">SUM(C56:C57)</f>
        <v>45268</v>
      </c>
      <c r="D58" s="417">
        <f t="shared" si="0"/>
        <v>0</v>
      </c>
      <c r="E58" s="417">
        <f t="shared" si="0"/>
        <v>45268</v>
      </c>
      <c r="F58" s="417">
        <f t="shared" si="0"/>
        <v>30785</v>
      </c>
      <c r="G58" s="417">
        <f t="shared" si="0"/>
        <v>924.68000000000006</v>
      </c>
      <c r="H58" s="417">
        <f t="shared" si="0"/>
        <v>31709.68</v>
      </c>
      <c r="I58" s="417">
        <f t="shared" si="0"/>
        <v>13558.32</v>
      </c>
    </row>
    <row r="59" spans="1:12" x14ac:dyDescent="0.25">
      <c r="A59" s="83"/>
      <c r="B59" s="83"/>
      <c r="C59" s="15"/>
      <c r="D59" s="15"/>
      <c r="E59" s="15"/>
      <c r="F59" s="15"/>
      <c r="G59" s="15"/>
      <c r="H59" s="15"/>
      <c r="I59" s="15"/>
    </row>
    <row r="61" spans="1:12" x14ac:dyDescent="0.25">
      <c r="A61" s="7" t="s">
        <v>465</v>
      </c>
    </row>
    <row r="62" spans="1:12" x14ac:dyDescent="0.25">
      <c r="A62" s="7"/>
    </row>
    <row r="63" spans="1:12" ht="25.65" customHeight="1" x14ac:dyDescent="0.25">
      <c r="A63" s="585" t="s">
        <v>466</v>
      </c>
      <c r="B63" s="585"/>
      <c r="C63" s="585"/>
      <c r="D63" s="585"/>
      <c r="E63" s="585"/>
      <c r="F63" s="585" t="s">
        <v>467</v>
      </c>
      <c r="G63" s="585"/>
      <c r="H63" s="576" t="s">
        <v>468</v>
      </c>
      <c r="I63" s="576"/>
    </row>
    <row r="64" spans="1:12" ht="19.95" customHeight="1" x14ac:dyDescent="0.25">
      <c r="A64" s="595" t="s">
        <v>469</v>
      </c>
      <c r="B64" s="595"/>
      <c r="C64" s="595"/>
      <c r="D64" s="595"/>
      <c r="E64" s="595"/>
      <c r="F64" s="596">
        <v>2</v>
      </c>
      <c r="G64" s="596"/>
      <c r="H64" s="596">
        <v>2.2000000000000002</v>
      </c>
      <c r="I64" s="596"/>
    </row>
    <row r="65" spans="1:256" ht="19.95" customHeight="1" x14ac:dyDescent="0.25">
      <c r="A65" s="595" t="s">
        <v>470</v>
      </c>
      <c r="B65" s="595"/>
      <c r="C65" s="595"/>
      <c r="D65" s="595"/>
      <c r="E65" s="595"/>
      <c r="F65" s="596">
        <v>0</v>
      </c>
      <c r="G65" s="596"/>
      <c r="H65" s="596">
        <v>0</v>
      </c>
      <c r="I65" s="596"/>
    </row>
    <row r="66" spans="1:256" ht="19.95" customHeight="1" x14ac:dyDescent="0.25">
      <c r="A66" s="577" t="s">
        <v>471</v>
      </c>
      <c r="B66" s="577"/>
      <c r="C66" s="577"/>
      <c r="D66" s="577"/>
      <c r="E66" s="577"/>
      <c r="F66" s="596">
        <v>2</v>
      </c>
      <c r="G66" s="596"/>
      <c r="H66" s="596">
        <v>2</v>
      </c>
      <c r="I66" s="596"/>
    </row>
    <row r="67" spans="1:256" ht="19.95" customHeight="1" x14ac:dyDescent="0.25">
      <c r="A67" s="577" t="s">
        <v>472</v>
      </c>
      <c r="B67" s="577"/>
      <c r="C67" s="577"/>
      <c r="D67" s="577"/>
      <c r="E67" s="577"/>
      <c r="F67" s="596">
        <v>0</v>
      </c>
      <c r="G67" s="596"/>
      <c r="H67" s="596">
        <v>0</v>
      </c>
      <c r="I67" s="596"/>
    </row>
    <row r="73" spans="1:256" x14ac:dyDescent="0.25">
      <c r="A73"/>
      <c r="B73"/>
      <c r="C73" s="100"/>
      <c r="D73" s="100"/>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x14ac:dyDescent="0.2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x14ac:dyDescent="0.2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x14ac:dyDescent="0.2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x14ac:dyDescent="0.2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x14ac:dyDescent="0.2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x14ac:dyDescent="0.2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x14ac:dyDescent="0.2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x14ac:dyDescent="0.25">
      <c r="A81" s="34"/>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x14ac:dyDescent="0.2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x14ac:dyDescent="0.2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x14ac:dyDescent="0.2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x14ac:dyDescent="0.2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x14ac:dyDescent="0.2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x14ac:dyDescent="0.2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x14ac:dyDescent="0.2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x14ac:dyDescent="0.2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x14ac:dyDescent="0.25">
      <c r="A90" s="34"/>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x14ac:dyDescent="0.2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x14ac:dyDescent="0.2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x14ac:dyDescent="0.2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x14ac:dyDescent="0.2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x14ac:dyDescent="0.2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sheetData>
  <sheetProtection selectLockedCells="1" selectUnlockedCells="1"/>
  <mergeCells count="53">
    <mergeCell ref="A66:E66"/>
    <mergeCell ref="F66:G66"/>
    <mergeCell ref="H66:I66"/>
    <mergeCell ref="A67:E67"/>
    <mergeCell ref="F67:G67"/>
    <mergeCell ref="H67:I67"/>
    <mergeCell ref="A64:E64"/>
    <mergeCell ref="F64:G64"/>
    <mergeCell ref="H64:I64"/>
    <mergeCell ref="A65:E65"/>
    <mergeCell ref="F65:G65"/>
    <mergeCell ref="H65:I65"/>
    <mergeCell ref="A58:B58"/>
    <mergeCell ref="A63:E63"/>
    <mergeCell ref="F63:G63"/>
    <mergeCell ref="H63:I63"/>
    <mergeCell ref="A50:H50"/>
    <mergeCell ref="A55:B55"/>
    <mergeCell ref="A56:B56"/>
    <mergeCell ref="A57:B57"/>
    <mergeCell ref="A36:B36"/>
    <mergeCell ref="C36:D36"/>
    <mergeCell ref="A39:I43"/>
    <mergeCell ref="A47:G47"/>
    <mergeCell ref="A24:C24"/>
    <mergeCell ref="D24:E24"/>
    <mergeCell ref="F24:G24"/>
    <mergeCell ref="A35:E35"/>
    <mergeCell ref="A22:C22"/>
    <mergeCell ref="D22:E22"/>
    <mergeCell ref="F22:G22"/>
    <mergeCell ref="A23:C23"/>
    <mergeCell ref="D23:E23"/>
    <mergeCell ref="F23:G23"/>
    <mergeCell ref="A20:C20"/>
    <mergeCell ref="D20:E20"/>
    <mergeCell ref="F20:G20"/>
    <mergeCell ref="A21:C21"/>
    <mergeCell ref="D21:E21"/>
    <mergeCell ref="F21:G21"/>
    <mergeCell ref="A14:C14"/>
    <mergeCell ref="D14:E14"/>
    <mergeCell ref="A15:C15"/>
    <mergeCell ref="D15:E15"/>
    <mergeCell ref="A12:C12"/>
    <mergeCell ref="D12:E12"/>
    <mergeCell ref="A13:C13"/>
    <mergeCell ref="D13:E13"/>
    <mergeCell ref="A1:I1"/>
    <mergeCell ref="D7:H7"/>
    <mergeCell ref="D10:E10"/>
    <mergeCell ref="A11:C11"/>
    <mergeCell ref="D11:E11"/>
  </mergeCells>
  <dataValidations disablePrompts="1" count="1">
    <dataValidation type="list" operator="equal" allowBlank="1" sqref="H5:H6 H17 H27 H35 H47">
      <formula1>"Oui,Non"</formula1>
      <formula2>0</formula2>
    </dataValidation>
  </dataValidations>
  <pageMargins left="0.6692913385826772" right="0.6692913385826772" top="0.6692913385826772" bottom="0.6692913385826772" header="0.51181102362204722" footer="0.51181102362204722"/>
  <pageSetup paperSize="9" scale="96" firstPageNumber="5" orientation="portrait" useFirstPageNumber="1" horizontalDpi="300" verticalDpi="300" r:id="rId1"/>
  <headerFooter alignWithMargins="0">
    <oddHeader>&amp;CArchives départementales de l'Oise</oddHeader>
  </headerFooter>
  <rowBreaks count="1" manualBreakCount="1">
    <brk id="52"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4"/>
  <sheetViews>
    <sheetView view="pageLayout" topLeftCell="A54" zoomScaleNormal="100" workbookViewId="0">
      <selection activeCell="A69" sqref="A69"/>
    </sheetView>
  </sheetViews>
  <sheetFormatPr baseColWidth="10" defaultColWidth="11.5546875" defaultRowHeight="13.2" x14ac:dyDescent="0.25"/>
  <cols>
    <col min="1" max="1" width="54.109375" customWidth="1"/>
    <col min="2" max="5" width="11.5546875" customWidth="1"/>
    <col min="6" max="6" width="14" customWidth="1"/>
    <col min="7" max="7" width="10.6640625" customWidth="1"/>
    <col min="8" max="8" width="11.5546875" customWidth="1"/>
    <col min="9" max="9" width="73.33203125" customWidth="1"/>
  </cols>
  <sheetData>
    <row r="1" spans="1:15" x14ac:dyDescent="0.25">
      <c r="A1" s="603" t="s">
        <v>473</v>
      </c>
      <c r="B1" s="603"/>
      <c r="C1" s="603"/>
      <c r="D1" s="603"/>
      <c r="E1" s="603"/>
      <c r="F1" s="603"/>
      <c r="G1" s="603"/>
    </row>
    <row r="2" spans="1:15" x14ac:dyDescent="0.25">
      <c r="A2" s="101"/>
      <c r="B2" s="101"/>
      <c r="C2" s="101"/>
      <c r="D2" s="101"/>
      <c r="E2" s="101"/>
      <c r="F2" s="101"/>
      <c r="G2" s="101"/>
    </row>
    <row r="3" spans="1:15" x14ac:dyDescent="0.25">
      <c r="A3" s="101"/>
      <c r="B3" s="101"/>
      <c r="C3" s="101"/>
      <c r="D3" s="101"/>
      <c r="E3" s="101"/>
      <c r="F3" s="101"/>
      <c r="G3" s="101"/>
    </row>
    <row r="4" spans="1:15" x14ac:dyDescent="0.25">
      <c r="A4" s="102" t="s">
        <v>474</v>
      </c>
      <c r="B4" s="36"/>
      <c r="C4" s="36"/>
      <c r="D4" s="36"/>
      <c r="E4" s="36"/>
      <c r="F4" s="36"/>
      <c r="G4" s="36"/>
    </row>
    <row r="5" spans="1:15" x14ac:dyDescent="0.25">
      <c r="A5" s="36"/>
      <c r="B5" s="36"/>
      <c r="C5" s="36"/>
      <c r="D5" s="36"/>
      <c r="E5" s="36"/>
      <c r="F5" s="36"/>
      <c r="G5" s="36"/>
    </row>
    <row r="6" spans="1:15" ht="49.35" customHeight="1" x14ac:dyDescent="0.25">
      <c r="A6" s="103" t="s">
        <v>475</v>
      </c>
      <c r="B6" s="604" t="s">
        <v>476</v>
      </c>
      <c r="C6" s="604"/>
      <c r="D6" s="104" t="s">
        <v>477</v>
      </c>
      <c r="E6" s="604" t="s">
        <v>478</v>
      </c>
      <c r="F6" s="604"/>
      <c r="G6" s="104" t="s">
        <v>479</v>
      </c>
    </row>
    <row r="7" spans="1:15" ht="26.4" x14ac:dyDescent="0.25">
      <c r="A7" s="105" t="s">
        <v>480</v>
      </c>
      <c r="B7" s="600">
        <v>35</v>
      </c>
      <c r="C7" s="600"/>
      <c r="D7" s="419">
        <v>12</v>
      </c>
      <c r="E7" s="601">
        <v>511.22</v>
      </c>
      <c r="F7" s="601"/>
      <c r="G7" s="421">
        <v>64</v>
      </c>
      <c r="I7" s="107" t="s">
        <v>481</v>
      </c>
      <c r="J7" s="108"/>
      <c r="K7" s="108"/>
      <c r="L7" s="108"/>
      <c r="M7" s="108"/>
      <c r="N7" s="108"/>
      <c r="O7" s="108"/>
    </row>
    <row r="8" spans="1:15" ht="26.4" x14ac:dyDescent="0.25">
      <c r="A8" s="105" t="s">
        <v>482</v>
      </c>
      <c r="B8" s="600">
        <v>2</v>
      </c>
      <c r="C8" s="600"/>
      <c r="D8" s="419"/>
      <c r="E8" s="601">
        <v>398.7</v>
      </c>
      <c r="F8" s="601"/>
      <c r="G8" s="421">
        <v>4</v>
      </c>
      <c r="I8" s="107" t="s">
        <v>483</v>
      </c>
      <c r="J8" s="108"/>
      <c r="K8" s="108"/>
      <c r="L8" s="108"/>
      <c r="M8" s="108"/>
      <c r="N8" s="108"/>
      <c r="O8" s="108"/>
    </row>
    <row r="9" spans="1:15" ht="26.4" x14ac:dyDescent="0.25">
      <c r="A9" s="105" t="s">
        <v>484</v>
      </c>
      <c r="B9" s="600">
        <v>19</v>
      </c>
      <c r="C9" s="600"/>
      <c r="D9" s="419">
        <v>1</v>
      </c>
      <c r="E9" s="601">
        <v>2099.12</v>
      </c>
      <c r="F9" s="601"/>
      <c r="G9" s="421">
        <v>46</v>
      </c>
      <c r="I9" s="107" t="s">
        <v>485</v>
      </c>
      <c r="J9" s="108"/>
      <c r="K9" s="108"/>
      <c r="L9" s="108"/>
      <c r="M9" s="108"/>
      <c r="N9" s="108"/>
      <c r="O9" s="108"/>
    </row>
    <row r="10" spans="1:15" ht="26.4" x14ac:dyDescent="0.25">
      <c r="A10" s="105" t="s">
        <v>486</v>
      </c>
      <c r="B10" s="600">
        <v>2</v>
      </c>
      <c r="C10" s="600"/>
      <c r="D10" s="419"/>
      <c r="E10" s="601">
        <v>673.64</v>
      </c>
      <c r="F10" s="601"/>
      <c r="G10" s="421">
        <v>6</v>
      </c>
      <c r="I10" s="107" t="s">
        <v>487</v>
      </c>
      <c r="J10" s="108"/>
      <c r="K10" s="108"/>
      <c r="L10" s="108"/>
      <c r="M10" s="108"/>
      <c r="N10" s="108"/>
      <c r="O10" s="108"/>
    </row>
    <row r="11" spans="1:15" ht="30.6" x14ac:dyDescent="0.25">
      <c r="A11" s="105" t="s">
        <v>488</v>
      </c>
      <c r="B11" s="600"/>
      <c r="C11" s="600"/>
      <c r="D11" s="419"/>
      <c r="E11" s="601"/>
      <c r="F11" s="601"/>
      <c r="G11" s="421"/>
      <c r="I11" s="107" t="s">
        <v>489</v>
      </c>
      <c r="J11" s="108"/>
      <c r="K11" s="108"/>
      <c r="L11" s="108"/>
      <c r="M11" s="108"/>
      <c r="N11" s="108"/>
      <c r="O11" s="108"/>
    </row>
    <row r="12" spans="1:15" ht="26.4" x14ac:dyDescent="0.25">
      <c r="A12" s="105" t="s">
        <v>490</v>
      </c>
      <c r="B12" s="600">
        <v>2</v>
      </c>
      <c r="C12" s="600"/>
      <c r="D12" s="419"/>
      <c r="E12" s="601">
        <v>480.41</v>
      </c>
      <c r="F12" s="601"/>
      <c r="G12" s="421">
        <v>6</v>
      </c>
      <c r="I12" s="107" t="s">
        <v>491</v>
      </c>
      <c r="J12" s="108"/>
      <c r="K12" s="108"/>
      <c r="L12" s="108"/>
      <c r="M12" s="108"/>
      <c r="N12" s="108"/>
      <c r="O12" s="108"/>
    </row>
    <row r="13" spans="1:15" ht="26.4" x14ac:dyDescent="0.25">
      <c r="A13" s="105" t="s">
        <v>492</v>
      </c>
      <c r="B13" s="602"/>
      <c r="C13" s="602"/>
      <c r="D13" s="420"/>
      <c r="E13" s="601"/>
      <c r="F13" s="601"/>
      <c r="G13" s="421"/>
      <c r="I13" s="107" t="s">
        <v>493</v>
      </c>
      <c r="J13" s="108"/>
      <c r="K13" s="108"/>
      <c r="L13" s="108"/>
      <c r="M13" s="108"/>
      <c r="N13" s="108"/>
      <c r="O13" s="108"/>
    </row>
    <row r="14" spans="1:15" ht="26.4" x14ac:dyDescent="0.25">
      <c r="A14" s="105" t="s">
        <v>494</v>
      </c>
      <c r="B14" s="602"/>
      <c r="C14" s="602"/>
      <c r="D14" s="420"/>
      <c r="E14" s="601"/>
      <c r="F14" s="601"/>
      <c r="G14" s="421"/>
      <c r="I14" s="107" t="s">
        <v>495</v>
      </c>
      <c r="J14" s="108"/>
      <c r="K14" s="108"/>
      <c r="L14" s="108"/>
      <c r="M14" s="108"/>
      <c r="N14" s="108"/>
      <c r="O14" s="108"/>
    </row>
    <row r="15" spans="1:15" ht="26.4" x14ac:dyDescent="0.25">
      <c r="A15" s="105" t="s">
        <v>496</v>
      </c>
      <c r="B15" s="602"/>
      <c r="C15" s="602"/>
      <c r="D15" s="420"/>
      <c r="E15" s="601"/>
      <c r="F15" s="601"/>
      <c r="G15" s="421"/>
      <c r="I15" s="107" t="s">
        <v>497</v>
      </c>
      <c r="J15" s="108"/>
      <c r="K15" s="108"/>
      <c r="L15" s="108"/>
      <c r="M15" s="108"/>
      <c r="N15" s="108"/>
      <c r="O15" s="108"/>
    </row>
    <row r="16" spans="1:15" ht="20.399999999999999" x14ac:dyDescent="0.25">
      <c r="A16" s="109" t="s">
        <v>498</v>
      </c>
      <c r="B16" s="602">
        <v>43</v>
      </c>
      <c r="C16" s="602"/>
      <c r="D16" s="420">
        <v>17</v>
      </c>
      <c r="E16" s="601">
        <v>129.148</v>
      </c>
      <c r="F16" s="601"/>
      <c r="G16" s="421">
        <v>77</v>
      </c>
      <c r="I16" s="107" t="s">
        <v>499</v>
      </c>
      <c r="J16" s="108"/>
      <c r="K16" s="108"/>
      <c r="L16" s="108"/>
      <c r="M16" s="108"/>
      <c r="N16" s="108"/>
      <c r="O16" s="108"/>
    </row>
    <row r="17" spans="1:9" x14ac:dyDescent="0.25">
      <c r="A17" s="109" t="s">
        <v>500</v>
      </c>
      <c r="B17" s="602">
        <v>12</v>
      </c>
      <c r="C17" s="602"/>
      <c r="D17" s="420">
        <v>10</v>
      </c>
      <c r="E17" s="601">
        <v>587.14499999999998</v>
      </c>
      <c r="F17" s="601"/>
      <c r="G17" s="421">
        <v>27</v>
      </c>
      <c r="H17" s="293"/>
    </row>
    <row r="18" spans="1:9" x14ac:dyDescent="0.25">
      <c r="A18" s="109" t="s">
        <v>501</v>
      </c>
      <c r="B18" s="602">
        <v>0</v>
      </c>
      <c r="C18" s="602"/>
      <c r="D18" s="420">
        <v>0</v>
      </c>
      <c r="E18" s="601">
        <v>3</v>
      </c>
      <c r="F18" s="601"/>
      <c r="G18" s="421">
        <v>3</v>
      </c>
    </row>
    <row r="19" spans="1:9" x14ac:dyDescent="0.25">
      <c r="A19" s="110" t="s">
        <v>502</v>
      </c>
      <c r="B19" s="602">
        <f>1+1</f>
        <v>2</v>
      </c>
      <c r="C19" s="602"/>
      <c r="D19" s="420">
        <v>4</v>
      </c>
      <c r="E19" s="601">
        <f>12.7+98.81</f>
        <v>111.51</v>
      </c>
      <c r="F19" s="601"/>
      <c r="G19" s="421">
        <f>1+20</f>
        <v>21</v>
      </c>
      <c r="H19" s="293"/>
    </row>
    <row r="20" spans="1:9" x14ac:dyDescent="0.25">
      <c r="A20" s="111" t="s">
        <v>503</v>
      </c>
      <c r="B20" s="605">
        <f>SUM(B7:B19)</f>
        <v>117</v>
      </c>
      <c r="C20" s="605"/>
      <c r="D20" s="112">
        <f>SUM(D7:D19)</f>
        <v>44</v>
      </c>
      <c r="E20" s="606">
        <f>SUM(E7:E19)</f>
        <v>4993.893</v>
      </c>
      <c r="F20" s="606"/>
      <c r="G20" s="112">
        <f>SUM(G7:G19)</f>
        <v>254</v>
      </c>
    </row>
    <row r="21" spans="1:9" x14ac:dyDescent="0.25">
      <c r="A21" s="113"/>
      <c r="B21" s="36"/>
      <c r="C21" s="36"/>
      <c r="D21" s="36"/>
      <c r="E21" s="36"/>
      <c r="F21" s="36"/>
      <c r="G21" s="36"/>
    </row>
    <row r="22" spans="1:9" x14ac:dyDescent="0.25">
      <c r="A22" s="113"/>
      <c r="B22" s="36"/>
      <c r="C22" s="36"/>
      <c r="D22" s="36"/>
      <c r="E22" s="36"/>
      <c r="F22" s="36"/>
      <c r="G22" s="36"/>
    </row>
    <row r="23" spans="1:9" ht="12.9" customHeight="1" x14ac:dyDescent="0.25">
      <c r="B23" s="460"/>
    </row>
    <row r="24" spans="1:9" ht="12.9" customHeight="1" x14ac:dyDescent="0.25"/>
    <row r="25" spans="1:9" x14ac:dyDescent="0.25">
      <c r="A25" s="36"/>
      <c r="B25" s="36"/>
      <c r="C25" s="36"/>
      <c r="D25" s="36"/>
      <c r="E25" s="36"/>
      <c r="F25" s="36"/>
      <c r="G25" s="36"/>
    </row>
    <row r="26" spans="1:9" x14ac:dyDescent="0.25">
      <c r="A26" s="102" t="s">
        <v>504</v>
      </c>
      <c r="B26" s="36"/>
      <c r="C26" s="36"/>
      <c r="D26" s="36"/>
      <c r="E26" s="36"/>
      <c r="F26" s="36"/>
      <c r="G26" s="36"/>
    </row>
    <row r="27" spans="1:9" x14ac:dyDescent="0.25">
      <c r="A27" s="36"/>
      <c r="B27" s="36"/>
      <c r="C27" s="36"/>
      <c r="D27" s="36"/>
      <c r="E27" s="36"/>
      <c r="F27" s="36"/>
      <c r="G27" s="36"/>
    </row>
    <row r="28" spans="1:9" x14ac:dyDescent="0.25">
      <c r="A28" s="102" t="s">
        <v>505</v>
      </c>
      <c r="B28" s="36"/>
      <c r="C28" s="36"/>
      <c r="D28" s="36"/>
      <c r="E28" s="36"/>
      <c r="F28" s="36"/>
      <c r="G28" s="36"/>
    </row>
    <row r="29" spans="1:9" x14ac:dyDescent="0.25">
      <c r="A29" s="36"/>
      <c r="B29" s="36"/>
      <c r="C29" s="36"/>
      <c r="D29" s="36"/>
      <c r="E29" s="36"/>
      <c r="F29" s="36"/>
      <c r="G29" s="36"/>
    </row>
    <row r="30" spans="1:9" ht="20.399999999999999" x14ac:dyDescent="0.25">
      <c r="A30" s="114" t="s">
        <v>506</v>
      </c>
      <c r="B30" s="36"/>
      <c r="C30" s="36"/>
      <c r="D30" s="36"/>
      <c r="E30" s="36"/>
      <c r="F30" s="115">
        <v>10</v>
      </c>
      <c r="I30" s="107" t="s">
        <v>507</v>
      </c>
    </row>
    <row r="31" spans="1:9" x14ac:dyDescent="0.25">
      <c r="A31" s="36"/>
      <c r="B31" s="36"/>
      <c r="C31" s="36"/>
      <c r="D31" s="36"/>
      <c r="E31" s="36"/>
      <c r="F31" s="116"/>
    </row>
    <row r="32" spans="1:9" ht="66" x14ac:dyDescent="0.25">
      <c r="A32" s="117"/>
      <c r="B32" s="453" t="s">
        <v>964</v>
      </c>
      <c r="C32" s="453" t="s">
        <v>965</v>
      </c>
      <c r="D32" s="453" t="s">
        <v>966</v>
      </c>
      <c r="E32" s="453" t="s">
        <v>967</v>
      </c>
      <c r="F32" s="453" t="s">
        <v>968</v>
      </c>
      <c r="G32" s="118" t="s">
        <v>398</v>
      </c>
    </row>
    <row r="33" spans="1:9" x14ac:dyDescent="0.25">
      <c r="A33" s="119" t="s">
        <v>508</v>
      </c>
      <c r="B33" s="106"/>
      <c r="C33" s="106"/>
      <c r="D33" s="106"/>
      <c r="E33" s="106"/>
      <c r="F33" s="106"/>
      <c r="G33" s="120" t="s">
        <v>1014</v>
      </c>
      <c r="H33" s="100"/>
    </row>
    <row r="34" spans="1:9" x14ac:dyDescent="0.25">
      <c r="A34" s="119" t="s">
        <v>509</v>
      </c>
      <c r="B34" s="514">
        <v>2</v>
      </c>
      <c r="C34" s="514">
        <v>0.4</v>
      </c>
      <c r="D34" s="514">
        <v>10</v>
      </c>
      <c r="E34" s="514">
        <v>8</v>
      </c>
      <c r="F34" s="514">
        <v>1</v>
      </c>
      <c r="G34" s="514">
        <f t="shared" ref="G34:G39" si="0">SUM(B34:F34)</f>
        <v>21.4</v>
      </c>
      <c r="H34" s="100"/>
    </row>
    <row r="35" spans="1:9" x14ac:dyDescent="0.25">
      <c r="A35" s="121" t="s">
        <v>510</v>
      </c>
      <c r="B35" s="515"/>
      <c r="C35" s="515"/>
      <c r="D35" s="515"/>
      <c r="E35" s="515"/>
      <c r="F35" s="515"/>
      <c r="G35" s="514">
        <f t="shared" si="0"/>
        <v>0</v>
      </c>
      <c r="H35" s="100"/>
      <c r="I35" s="107" t="s">
        <v>511</v>
      </c>
    </row>
    <row r="36" spans="1:9" x14ac:dyDescent="0.25">
      <c r="A36" s="121" t="s">
        <v>512</v>
      </c>
      <c r="B36" s="515">
        <v>2</v>
      </c>
      <c r="C36" s="515">
        <v>0.4</v>
      </c>
      <c r="D36" s="515">
        <v>10</v>
      </c>
      <c r="E36" s="515">
        <v>8</v>
      </c>
      <c r="F36" s="515">
        <v>1</v>
      </c>
      <c r="G36" s="514">
        <f t="shared" si="0"/>
        <v>21.4</v>
      </c>
      <c r="H36" s="100"/>
    </row>
    <row r="37" spans="1:9" x14ac:dyDescent="0.25">
      <c r="A37" s="119" t="s">
        <v>513</v>
      </c>
      <c r="B37" s="515">
        <v>2000</v>
      </c>
      <c r="C37" s="515"/>
      <c r="D37" s="515">
        <v>4000</v>
      </c>
      <c r="E37" s="515"/>
      <c r="F37" s="515"/>
      <c r="G37" s="514">
        <f t="shared" si="0"/>
        <v>6000</v>
      </c>
      <c r="H37" s="100"/>
    </row>
    <row r="38" spans="1:9" x14ac:dyDescent="0.25">
      <c r="A38" s="119" t="s">
        <v>514</v>
      </c>
      <c r="B38" s="515"/>
      <c r="C38" s="515"/>
      <c r="D38" s="515"/>
      <c r="E38" s="515"/>
      <c r="F38" s="515"/>
      <c r="G38" s="514" t="s">
        <v>1014</v>
      </c>
      <c r="H38" s="100"/>
    </row>
    <row r="39" spans="1:9" x14ac:dyDescent="0.25">
      <c r="A39" s="119" t="s">
        <v>515</v>
      </c>
      <c r="B39" s="515"/>
      <c r="C39" s="515"/>
      <c r="D39" s="515"/>
      <c r="E39" s="515"/>
      <c r="F39" s="515"/>
      <c r="G39" s="514">
        <f t="shared" si="0"/>
        <v>0</v>
      </c>
    </row>
    <row r="40" spans="1:9" x14ac:dyDescent="0.25">
      <c r="A40" s="119" t="s">
        <v>516</v>
      </c>
      <c r="B40" s="450" t="s">
        <v>961</v>
      </c>
      <c r="C40" s="450" t="s">
        <v>961</v>
      </c>
      <c r="D40" s="450" t="s">
        <v>962</v>
      </c>
      <c r="E40" s="450" t="s">
        <v>961</v>
      </c>
      <c r="F40" s="450" t="s">
        <v>963</v>
      </c>
      <c r="G40" s="119"/>
    </row>
    <row r="41" spans="1:9" x14ac:dyDescent="0.25">
      <c r="A41" s="113"/>
      <c r="B41" s="113"/>
      <c r="C41" s="113"/>
      <c r="D41" s="113"/>
      <c r="E41" s="113"/>
      <c r="F41" s="113"/>
      <c r="G41" s="113"/>
    </row>
    <row r="42" spans="1:9" ht="66" x14ac:dyDescent="0.25">
      <c r="A42" s="117"/>
      <c r="B42" s="453" t="s">
        <v>969</v>
      </c>
      <c r="C42" s="453" t="s">
        <v>970</v>
      </c>
      <c r="D42" s="453" t="s">
        <v>971</v>
      </c>
      <c r="E42" s="453" t="s">
        <v>972</v>
      </c>
      <c r="F42" s="453" t="s">
        <v>973</v>
      </c>
      <c r="G42" s="118" t="s">
        <v>398</v>
      </c>
    </row>
    <row r="43" spans="1:9" x14ac:dyDescent="0.25">
      <c r="A43" s="450" t="s">
        <v>508</v>
      </c>
      <c r="B43" s="106"/>
      <c r="C43" s="106"/>
      <c r="D43" s="106"/>
      <c r="E43" s="106"/>
      <c r="F43" s="106"/>
      <c r="G43" s="120" t="s">
        <v>1014</v>
      </c>
    </row>
    <row r="44" spans="1:9" x14ac:dyDescent="0.25">
      <c r="A44" s="450" t="s">
        <v>509</v>
      </c>
      <c r="B44" s="514">
        <v>2</v>
      </c>
      <c r="C44" s="514">
        <v>2</v>
      </c>
      <c r="D44" s="514">
        <v>2</v>
      </c>
      <c r="E44" s="514">
        <v>1</v>
      </c>
      <c r="F44" s="514">
        <v>1</v>
      </c>
      <c r="G44" s="514">
        <f t="shared" ref="G44:G49" si="1">SUM(B44:F44)</f>
        <v>8</v>
      </c>
    </row>
    <row r="45" spans="1:9" x14ac:dyDescent="0.25">
      <c r="A45" s="121" t="s">
        <v>510</v>
      </c>
      <c r="B45" s="515"/>
      <c r="C45" s="515"/>
      <c r="D45" s="515"/>
      <c r="E45" s="515"/>
      <c r="F45" s="515"/>
      <c r="G45" s="514">
        <f t="shared" si="1"/>
        <v>0</v>
      </c>
    </row>
    <row r="46" spans="1:9" x14ac:dyDescent="0.25">
      <c r="A46" s="121" t="s">
        <v>512</v>
      </c>
      <c r="B46" s="515">
        <v>2</v>
      </c>
      <c r="C46" s="515">
        <v>2</v>
      </c>
      <c r="D46" s="515">
        <v>2</v>
      </c>
      <c r="E46" s="515">
        <v>1</v>
      </c>
      <c r="F46" s="515">
        <v>1</v>
      </c>
      <c r="G46" s="514">
        <f t="shared" si="1"/>
        <v>8</v>
      </c>
    </row>
    <row r="47" spans="1:9" x14ac:dyDescent="0.25">
      <c r="A47" s="450" t="s">
        <v>513</v>
      </c>
      <c r="B47" s="515"/>
      <c r="C47" s="515"/>
      <c r="D47" s="515"/>
      <c r="E47" s="515"/>
      <c r="F47" s="515">
        <v>3000</v>
      </c>
      <c r="G47" s="514">
        <f t="shared" si="1"/>
        <v>3000</v>
      </c>
    </row>
    <row r="48" spans="1:9" x14ac:dyDescent="0.25">
      <c r="A48" s="450" t="s">
        <v>514</v>
      </c>
      <c r="B48" s="515"/>
      <c r="C48" s="515"/>
      <c r="D48" s="515"/>
      <c r="E48" s="515"/>
      <c r="F48" s="515"/>
      <c r="G48" s="514" t="s">
        <v>1014</v>
      </c>
    </row>
    <row r="49" spans="1:10" x14ac:dyDescent="0.25">
      <c r="A49" s="450" t="s">
        <v>515</v>
      </c>
      <c r="B49" s="515"/>
      <c r="C49" s="515"/>
      <c r="D49" s="515"/>
      <c r="E49" s="515"/>
      <c r="F49" s="515"/>
      <c r="G49" s="514">
        <f t="shared" si="1"/>
        <v>0</v>
      </c>
    </row>
    <row r="50" spans="1:10" x14ac:dyDescent="0.25">
      <c r="A50" s="450" t="s">
        <v>516</v>
      </c>
      <c r="B50" s="510" t="s">
        <v>962</v>
      </c>
      <c r="C50" s="450" t="s">
        <v>962</v>
      </c>
      <c r="D50" s="450" t="s">
        <v>961</v>
      </c>
      <c r="E50" s="450" t="s">
        <v>963</v>
      </c>
      <c r="F50" s="450" t="s">
        <v>963</v>
      </c>
      <c r="G50" s="450"/>
    </row>
    <row r="51" spans="1:10" x14ac:dyDescent="0.25">
      <c r="A51" s="113"/>
      <c r="B51" s="113"/>
      <c r="C51" s="113"/>
      <c r="D51" s="113"/>
      <c r="E51" s="113"/>
      <c r="F51" s="113"/>
      <c r="G51" s="113"/>
    </row>
    <row r="52" spans="1:10" x14ac:dyDescent="0.25">
      <c r="A52" s="113"/>
      <c r="B52" s="113"/>
      <c r="C52" s="113"/>
      <c r="D52" s="113"/>
      <c r="E52" s="113"/>
      <c r="F52" s="113"/>
      <c r="G52" s="113"/>
    </row>
    <row r="53" spans="1:10" x14ac:dyDescent="0.25">
      <c r="A53" s="113"/>
      <c r="B53" s="512"/>
      <c r="C53" s="113"/>
      <c r="D53" s="113"/>
      <c r="E53" s="113"/>
      <c r="F53" s="113"/>
      <c r="G53" s="113"/>
    </row>
    <row r="54" spans="1:10" x14ac:dyDescent="0.25">
      <c r="A54" s="511"/>
      <c r="B54" s="516" t="s">
        <v>974</v>
      </c>
      <c r="C54" s="113"/>
      <c r="D54" s="36"/>
      <c r="E54" s="36"/>
      <c r="F54" s="36"/>
      <c r="G54" s="36"/>
    </row>
    <row r="55" spans="1:10" x14ac:dyDescent="0.25">
      <c r="A55" s="450" t="s">
        <v>508</v>
      </c>
      <c r="B55" s="120" t="s">
        <v>1014</v>
      </c>
      <c r="C55" s="36"/>
      <c r="D55" s="36"/>
      <c r="E55" s="36"/>
      <c r="F55" s="36"/>
      <c r="G55" s="36"/>
    </row>
    <row r="56" spans="1:10" x14ac:dyDescent="0.25">
      <c r="A56" s="450" t="s">
        <v>509</v>
      </c>
      <c r="B56" s="514">
        <f t="shared" ref="B56:B61" si="2">G34+G44</f>
        <v>29.4</v>
      </c>
      <c r="C56" s="36"/>
      <c r="D56" s="36"/>
      <c r="E56" s="36"/>
      <c r="F56" s="36"/>
      <c r="G56" s="36"/>
    </row>
    <row r="57" spans="1:10" x14ac:dyDescent="0.25">
      <c r="A57" s="121" t="s">
        <v>510</v>
      </c>
      <c r="B57" s="514">
        <f t="shared" si="2"/>
        <v>0</v>
      </c>
      <c r="C57" s="36"/>
      <c r="D57" s="36"/>
      <c r="E57" s="36"/>
      <c r="F57" s="36"/>
      <c r="G57" s="36"/>
    </row>
    <row r="58" spans="1:10" x14ac:dyDescent="0.25">
      <c r="A58" s="121" t="s">
        <v>512</v>
      </c>
      <c r="B58" s="514">
        <f t="shared" si="2"/>
        <v>29.4</v>
      </c>
      <c r="C58" s="36"/>
      <c r="D58" s="36"/>
      <c r="E58" s="36"/>
      <c r="F58" s="36"/>
      <c r="G58" s="36"/>
    </row>
    <row r="59" spans="1:10" x14ac:dyDescent="0.25">
      <c r="A59" s="450" t="s">
        <v>513</v>
      </c>
      <c r="B59" s="514">
        <f t="shared" si="2"/>
        <v>9000</v>
      </c>
      <c r="C59" s="36"/>
      <c r="D59" s="36"/>
      <c r="E59" s="36"/>
      <c r="F59" s="36"/>
      <c r="G59" s="36"/>
    </row>
    <row r="60" spans="1:10" x14ac:dyDescent="0.25">
      <c r="A60" s="450" t="s">
        <v>514</v>
      </c>
      <c r="B60" s="514" t="s">
        <v>1014</v>
      </c>
      <c r="C60" s="36"/>
      <c r="D60" s="36"/>
      <c r="E60" s="36"/>
      <c r="F60" s="36"/>
      <c r="G60" s="36"/>
    </row>
    <row r="61" spans="1:10" x14ac:dyDescent="0.25">
      <c r="A61" s="450" t="s">
        <v>515</v>
      </c>
      <c r="B61" s="514">
        <f t="shared" si="2"/>
        <v>0</v>
      </c>
      <c r="C61" s="36"/>
      <c r="D61" s="36"/>
      <c r="E61" s="36"/>
      <c r="F61" s="36"/>
      <c r="G61" s="36"/>
    </row>
    <row r="62" spans="1:10" x14ac:dyDescent="0.25">
      <c r="A62" s="36"/>
      <c r="B62" s="36"/>
      <c r="C62" s="36"/>
      <c r="D62" s="36"/>
      <c r="E62" s="36"/>
      <c r="F62" s="36"/>
      <c r="G62" s="36"/>
    </row>
    <row r="63" spans="1:10" x14ac:dyDescent="0.25">
      <c r="A63" s="123" t="s">
        <v>517</v>
      </c>
      <c r="B63" s="123"/>
      <c r="C63" s="123"/>
      <c r="D63" s="123"/>
      <c r="E63" s="123"/>
      <c r="F63" s="124" t="s">
        <v>975</v>
      </c>
      <c r="G63" s="123"/>
      <c r="H63" s="125"/>
      <c r="I63" s="125"/>
      <c r="J63" s="125"/>
    </row>
    <row r="64" spans="1:10" x14ac:dyDescent="0.25">
      <c r="A64" s="607" t="s">
        <v>518</v>
      </c>
      <c r="B64" s="607"/>
      <c r="C64" s="607"/>
      <c r="D64" s="607"/>
      <c r="E64" s="607"/>
      <c r="F64" s="607"/>
      <c r="G64" s="36"/>
    </row>
    <row r="65" spans="1:10" x14ac:dyDescent="0.25">
      <c r="A65" s="36"/>
      <c r="B65" s="36"/>
      <c r="C65" s="36"/>
      <c r="D65" s="36"/>
      <c r="E65" s="36"/>
      <c r="F65" s="36"/>
      <c r="G65" s="36"/>
    </row>
    <row r="66" spans="1:10" x14ac:dyDescent="0.25">
      <c r="A66" s="715"/>
      <c r="B66" s="716"/>
      <c r="C66" s="716"/>
      <c r="D66" s="716"/>
      <c r="E66" s="716"/>
      <c r="F66" s="717"/>
      <c r="G66" s="36"/>
    </row>
    <row r="67" spans="1:10" ht="13.35" customHeight="1" x14ac:dyDescent="0.25">
      <c r="A67" s="129"/>
      <c r="B67" s="36"/>
      <c r="C67" s="36"/>
      <c r="D67" s="36"/>
      <c r="E67" s="36"/>
      <c r="F67" s="36"/>
      <c r="G67" s="36"/>
    </row>
    <row r="68" spans="1:10" x14ac:dyDescent="0.25">
      <c r="A68" s="36"/>
      <c r="B68" s="36"/>
      <c r="C68" s="36"/>
      <c r="D68" s="36"/>
      <c r="E68" s="36"/>
      <c r="F68" s="36"/>
      <c r="G68" s="36"/>
    </row>
    <row r="69" spans="1:10" x14ac:dyDescent="0.25">
      <c r="A69" s="102" t="s">
        <v>521</v>
      </c>
      <c r="B69" s="36"/>
      <c r="C69" s="36"/>
      <c r="D69" s="36"/>
      <c r="E69" s="36"/>
      <c r="F69" s="36"/>
      <c r="G69" s="36"/>
    </row>
    <row r="70" spans="1:10" ht="25.35" customHeight="1" x14ac:dyDescent="0.25">
      <c r="A70" s="101"/>
      <c r="B70" s="714"/>
      <c r="C70" s="714" t="s">
        <v>523</v>
      </c>
      <c r="D70" s="714" t="s">
        <v>524</v>
      </c>
      <c r="E70" s="714" t="s">
        <v>525</v>
      </c>
      <c r="F70" s="130"/>
      <c r="G70" s="36"/>
      <c r="H70" s="127"/>
      <c r="I70" s="127"/>
      <c r="J70" s="127"/>
    </row>
    <row r="71" spans="1:10" ht="39.6" x14ac:dyDescent="0.25">
      <c r="A71" s="126" t="s">
        <v>526</v>
      </c>
      <c r="B71" s="126" t="s">
        <v>527</v>
      </c>
      <c r="C71" s="126" t="s">
        <v>528</v>
      </c>
      <c r="D71" s="126" t="s">
        <v>529</v>
      </c>
      <c r="E71" s="126"/>
      <c r="F71" s="126" t="s">
        <v>290</v>
      </c>
      <c r="G71" s="126"/>
      <c r="H71" s="128"/>
      <c r="I71" s="128"/>
      <c r="J71" s="128"/>
    </row>
    <row r="72" spans="1:10" x14ac:dyDescent="0.25">
      <c r="A72" s="109" t="s">
        <v>976</v>
      </c>
      <c r="B72" s="454">
        <v>2850</v>
      </c>
      <c r="C72" s="455">
        <v>11324</v>
      </c>
      <c r="D72" s="456" t="s">
        <v>975</v>
      </c>
      <c r="E72" s="456"/>
      <c r="F72" s="109">
        <v>0.1</v>
      </c>
      <c r="G72" s="456"/>
      <c r="H72" s="128"/>
      <c r="I72" s="128"/>
      <c r="J72" s="128"/>
    </row>
    <row r="73" spans="1:10" x14ac:dyDescent="0.25">
      <c r="A73" s="109" t="s">
        <v>977</v>
      </c>
      <c r="B73" s="454">
        <v>34001</v>
      </c>
      <c r="C73" s="455">
        <v>37773</v>
      </c>
      <c r="D73" s="456" t="s">
        <v>978</v>
      </c>
      <c r="E73" s="456"/>
      <c r="F73" s="109">
        <v>2</v>
      </c>
      <c r="G73" s="456"/>
    </row>
    <row r="74" spans="1:10" x14ac:dyDescent="0.25">
      <c r="A74" s="109"/>
      <c r="B74" s="131"/>
      <c r="C74" s="132"/>
      <c r="D74" s="133"/>
      <c r="E74" s="133"/>
      <c r="F74" s="119"/>
      <c r="G74" s="133"/>
      <c r="I74" s="107" t="s">
        <v>522</v>
      </c>
    </row>
    <row r="75" spans="1:10" x14ac:dyDescent="0.25">
      <c r="A75" s="109"/>
      <c r="B75" s="131"/>
      <c r="C75" s="132"/>
      <c r="D75" s="133"/>
      <c r="E75" s="133"/>
      <c r="F75" s="119"/>
      <c r="G75" s="133"/>
    </row>
    <row r="76" spans="1:10" x14ac:dyDescent="0.25">
      <c r="A76" s="109"/>
      <c r="B76" s="131"/>
      <c r="C76" s="132"/>
      <c r="D76" s="133"/>
      <c r="E76" s="133"/>
      <c r="F76" s="119"/>
      <c r="G76" s="133"/>
      <c r="I76" s="107" t="s">
        <v>530</v>
      </c>
    </row>
    <row r="77" spans="1:10" x14ac:dyDescent="0.25">
      <c r="A77" s="109"/>
      <c r="B77" s="131"/>
      <c r="C77" s="132"/>
      <c r="D77" s="133"/>
      <c r="E77" s="133"/>
      <c r="F77" s="119"/>
      <c r="G77" s="133"/>
    </row>
    <row r="78" spans="1:10" x14ac:dyDescent="0.25">
      <c r="A78" s="109"/>
      <c r="B78" s="131"/>
      <c r="C78" s="132"/>
      <c r="D78" s="133"/>
      <c r="E78" s="133"/>
      <c r="F78" s="119"/>
      <c r="G78" s="133"/>
      <c r="I78" s="107" t="s">
        <v>531</v>
      </c>
    </row>
    <row r="79" spans="1:10" x14ac:dyDescent="0.25">
      <c r="A79" s="109"/>
      <c r="B79" s="131"/>
      <c r="C79" s="132"/>
      <c r="D79" s="133"/>
      <c r="E79" s="133"/>
      <c r="F79" s="119"/>
      <c r="G79" s="133"/>
    </row>
    <row r="80" spans="1:10" x14ac:dyDescent="0.25">
      <c r="A80" s="109"/>
      <c r="B80" s="131"/>
      <c r="C80" s="132"/>
      <c r="D80" s="133"/>
      <c r="E80" s="133"/>
      <c r="F80" s="119"/>
      <c r="G80" s="133"/>
    </row>
    <row r="81" spans="1:7" x14ac:dyDescent="0.25">
      <c r="A81" s="109"/>
      <c r="B81" s="131"/>
      <c r="C81" s="132"/>
      <c r="D81" s="133"/>
      <c r="E81" s="133"/>
      <c r="F81" s="119"/>
      <c r="G81" s="133"/>
    </row>
    <row r="82" spans="1:7" x14ac:dyDescent="0.25">
      <c r="A82" s="109"/>
      <c r="B82" s="131"/>
      <c r="C82" s="132"/>
      <c r="D82" s="133"/>
      <c r="E82" s="133"/>
      <c r="F82" s="119"/>
      <c r="G82" s="133"/>
    </row>
    <row r="83" spans="1:7" x14ac:dyDescent="0.25">
      <c r="A83" s="36"/>
      <c r="B83" s="36"/>
      <c r="C83" s="36"/>
      <c r="D83" s="36"/>
      <c r="E83" s="36"/>
      <c r="F83" s="36"/>
      <c r="G83" s="36"/>
    </row>
    <row r="84" spans="1:7" x14ac:dyDescent="0.25">
      <c r="A84" s="113"/>
      <c r="B84" s="36"/>
      <c r="C84" s="36"/>
      <c r="D84" s="36"/>
      <c r="E84" s="36"/>
      <c r="F84" s="36"/>
      <c r="G84" s="36"/>
    </row>
    <row r="85" spans="1:7" x14ac:dyDescent="0.25">
      <c r="A85" s="102" t="s">
        <v>532</v>
      </c>
      <c r="B85" s="36"/>
      <c r="C85" s="36"/>
      <c r="D85" s="36"/>
      <c r="E85" s="36"/>
      <c r="F85" s="36"/>
      <c r="G85" s="36"/>
    </row>
    <row r="86" spans="1:7" x14ac:dyDescent="0.25">
      <c r="A86" s="130"/>
      <c r="B86" s="608" t="s">
        <v>533</v>
      </c>
      <c r="C86" s="608"/>
      <c r="D86" s="608" t="s">
        <v>534</v>
      </c>
      <c r="E86" s="608"/>
      <c r="F86" s="608" t="s">
        <v>535</v>
      </c>
      <c r="G86" s="608"/>
    </row>
    <row r="87" spans="1:7" x14ac:dyDescent="0.25">
      <c r="A87" s="450" t="s">
        <v>536</v>
      </c>
      <c r="B87" s="610">
        <v>618</v>
      </c>
      <c r="C87" s="610"/>
      <c r="D87" s="610">
        <v>331</v>
      </c>
      <c r="E87" s="610"/>
      <c r="F87" s="610">
        <v>0</v>
      </c>
      <c r="G87" s="610"/>
    </row>
    <row r="88" spans="1:7" x14ac:dyDescent="0.25">
      <c r="A88" s="450" t="s">
        <v>537</v>
      </c>
      <c r="B88" s="610">
        <v>75</v>
      </c>
      <c r="C88" s="610"/>
      <c r="D88" s="610">
        <v>35</v>
      </c>
      <c r="E88" s="610"/>
      <c r="F88" s="611" t="s">
        <v>538</v>
      </c>
      <c r="G88" s="611"/>
    </row>
    <row r="89" spans="1:7" x14ac:dyDescent="0.25">
      <c r="A89" s="102"/>
      <c r="B89" s="36"/>
      <c r="C89" s="36"/>
      <c r="D89" s="36"/>
      <c r="E89" s="36"/>
      <c r="F89" s="36"/>
      <c r="G89" s="36"/>
    </row>
    <row r="90" spans="1:7" x14ac:dyDescent="0.25">
      <c r="A90" s="102"/>
      <c r="B90" s="36"/>
      <c r="C90" s="36"/>
      <c r="D90" s="36"/>
      <c r="E90" s="36"/>
      <c r="F90" s="36"/>
      <c r="G90" s="36"/>
    </row>
    <row r="91" spans="1:7" ht="25.35" customHeight="1" x14ac:dyDescent="0.25">
      <c r="A91" s="36"/>
      <c r="B91" s="36"/>
      <c r="C91" s="36"/>
      <c r="D91" s="36"/>
      <c r="E91" s="36"/>
      <c r="F91" s="36"/>
      <c r="G91" s="36"/>
    </row>
    <row r="92" spans="1:7" x14ac:dyDescent="0.25">
      <c r="A92" s="102" t="s">
        <v>539</v>
      </c>
      <c r="B92" s="36"/>
      <c r="C92" s="36"/>
      <c r="D92" s="36"/>
      <c r="E92" s="36"/>
      <c r="F92" s="36"/>
      <c r="G92" s="133" t="s">
        <v>975</v>
      </c>
    </row>
    <row r="93" spans="1:7" x14ac:dyDescent="0.25">
      <c r="A93" t="s">
        <v>540</v>
      </c>
      <c r="B93" s="36"/>
      <c r="C93" s="36"/>
      <c r="D93" s="36"/>
      <c r="E93" s="36"/>
      <c r="F93" s="36"/>
      <c r="G93" s="122"/>
    </row>
    <row r="94" spans="1:7" x14ac:dyDescent="0.25">
      <c r="A94" s="607" t="s">
        <v>541</v>
      </c>
      <c r="B94" s="607"/>
      <c r="C94" s="607"/>
      <c r="D94" s="607"/>
      <c r="E94" s="607"/>
      <c r="F94" s="607"/>
      <c r="G94" s="607"/>
    </row>
    <row r="95" spans="1:7" x14ac:dyDescent="0.25">
      <c r="A95" s="36"/>
      <c r="B95" s="36"/>
      <c r="C95" s="36"/>
      <c r="D95" s="36"/>
      <c r="E95" s="36"/>
      <c r="F95" s="36"/>
      <c r="G95" s="36"/>
    </row>
    <row r="96" spans="1:7" x14ac:dyDescent="0.25">
      <c r="A96" s="36"/>
      <c r="B96" s="36"/>
      <c r="C96" s="36"/>
      <c r="D96" s="134"/>
      <c r="E96" s="36"/>
      <c r="F96" s="36"/>
      <c r="G96" s="36"/>
    </row>
    <row r="97" spans="1:7" x14ac:dyDescent="0.25">
      <c r="A97" s="609" t="s">
        <v>542</v>
      </c>
      <c r="B97" s="609"/>
      <c r="C97" s="609"/>
      <c r="D97" s="609"/>
      <c r="E97" s="609"/>
      <c r="F97" s="609"/>
      <c r="G97" s="135" t="s">
        <v>844</v>
      </c>
    </row>
    <row r="98" spans="1:7" x14ac:dyDescent="0.25">
      <c r="A98" s="36" t="s">
        <v>543</v>
      </c>
      <c r="B98" s="36"/>
      <c r="C98" s="36"/>
      <c r="D98" s="36"/>
      <c r="E98" s="36"/>
      <c r="F98" s="36"/>
      <c r="G98" s="116"/>
    </row>
    <row r="99" spans="1:7" x14ac:dyDescent="0.25">
      <c r="A99" s="610" t="s">
        <v>979</v>
      </c>
      <c r="B99" s="610"/>
      <c r="C99" s="610"/>
      <c r="D99" s="610"/>
      <c r="E99" s="610"/>
      <c r="F99" s="610"/>
      <c r="G99" s="610"/>
    </row>
    <row r="100" spans="1:7" x14ac:dyDescent="0.25">
      <c r="A100" s="457" t="s">
        <v>544</v>
      </c>
      <c r="B100" s="457"/>
      <c r="C100" s="457"/>
      <c r="D100" s="457"/>
      <c r="E100" s="457"/>
      <c r="F100" s="457"/>
      <c r="G100" s="457"/>
    </row>
    <row r="101" spans="1:7" x14ac:dyDescent="0.25">
      <c r="A101" s="597" t="s">
        <v>980</v>
      </c>
      <c r="B101" s="598"/>
      <c r="C101" s="598"/>
      <c r="D101" s="598"/>
      <c r="E101" s="598"/>
      <c r="F101" s="598"/>
      <c r="G101" s="599"/>
    </row>
    <row r="102" spans="1:7" x14ac:dyDescent="0.25">
      <c r="A102" s="30"/>
      <c r="B102" s="30"/>
      <c r="C102" s="44"/>
      <c r="D102" s="30"/>
      <c r="E102" s="30"/>
      <c r="F102" s="30"/>
      <c r="G102" s="30"/>
    </row>
    <row r="103" spans="1:7" x14ac:dyDescent="0.25">
      <c r="A103" s="517" t="s">
        <v>1015</v>
      </c>
      <c r="B103" s="36"/>
      <c r="C103" s="36"/>
      <c r="D103" s="36"/>
      <c r="E103" s="36"/>
      <c r="F103" s="36"/>
      <c r="G103" s="136" t="s">
        <v>961</v>
      </c>
    </row>
    <row r="104" spans="1:7" x14ac:dyDescent="0.25">
      <c r="A104" s="36"/>
      <c r="B104" s="36"/>
      <c r="C104" s="36"/>
      <c r="D104" s="36"/>
      <c r="E104" s="36"/>
      <c r="F104" s="36"/>
      <c r="G104" s="36"/>
    </row>
    <row r="105" spans="1:7" x14ac:dyDescent="0.25">
      <c r="A105" s="36"/>
      <c r="B105" s="36"/>
      <c r="C105" s="36"/>
      <c r="D105" s="36"/>
      <c r="E105" s="36"/>
      <c r="F105" s="36"/>
      <c r="G105" s="36"/>
    </row>
    <row r="106" spans="1:7" ht="39" customHeight="1" x14ac:dyDescent="0.25">
      <c r="A106" s="36"/>
      <c r="B106" s="36"/>
      <c r="C106" s="36"/>
      <c r="D106" s="36"/>
      <c r="E106" s="36"/>
      <c r="F106" s="36"/>
      <c r="G106" s="36"/>
    </row>
    <row r="107" spans="1:7" x14ac:dyDescent="0.25">
      <c r="A107" s="36"/>
      <c r="B107" s="36"/>
      <c r="C107" s="36"/>
      <c r="D107" s="36"/>
      <c r="E107" s="36"/>
      <c r="F107" s="36"/>
      <c r="G107" s="36"/>
    </row>
    <row r="108" spans="1:7" x14ac:dyDescent="0.25">
      <c r="A108" s="36"/>
      <c r="B108" s="36"/>
      <c r="C108" s="36"/>
      <c r="D108" s="36"/>
      <c r="E108" s="36"/>
      <c r="F108" s="36"/>
      <c r="G108" s="36"/>
    </row>
    <row r="109" spans="1:7" s="203" customFormat="1" ht="37.5" customHeight="1" x14ac:dyDescent="0.25">
      <c r="A109" s="36"/>
      <c r="B109" s="36"/>
      <c r="C109" s="36"/>
      <c r="D109" s="36"/>
      <c r="E109" s="36"/>
      <c r="F109" s="36"/>
      <c r="G109" s="36"/>
    </row>
    <row r="110" spans="1:7" x14ac:dyDescent="0.25">
      <c r="A110" s="36"/>
      <c r="B110" s="36"/>
      <c r="C110" s="36"/>
      <c r="D110" s="36"/>
      <c r="E110" s="36"/>
      <c r="F110" s="36"/>
      <c r="G110" s="36"/>
    </row>
    <row r="111" spans="1:7" x14ac:dyDescent="0.25">
      <c r="A111" s="36"/>
      <c r="B111" s="36"/>
      <c r="C111" s="36"/>
      <c r="D111" s="36"/>
      <c r="E111" s="36"/>
      <c r="F111" s="36"/>
      <c r="G111" s="36"/>
    </row>
    <row r="112" spans="1:7" x14ac:dyDescent="0.25">
      <c r="A112" s="36"/>
      <c r="B112" s="36"/>
      <c r="C112" s="36"/>
      <c r="D112" s="36"/>
      <c r="E112" s="36"/>
      <c r="F112" s="36"/>
      <c r="G112" s="36"/>
    </row>
    <row r="113" spans="1:7" x14ac:dyDescent="0.25">
      <c r="A113" s="36"/>
      <c r="B113" s="36"/>
      <c r="C113" s="36"/>
      <c r="D113" s="36"/>
      <c r="E113" s="36"/>
      <c r="F113" s="36"/>
      <c r="G113" s="36"/>
    </row>
    <row r="114" spans="1:7" x14ac:dyDescent="0.25">
      <c r="A114" s="36"/>
      <c r="B114" s="36"/>
      <c r="C114" s="36"/>
      <c r="D114" s="36"/>
      <c r="E114" s="36"/>
      <c r="F114" s="36"/>
      <c r="G114" s="36"/>
    </row>
    <row r="115" spans="1:7" x14ac:dyDescent="0.25">
      <c r="A115" s="36"/>
      <c r="B115" s="36"/>
      <c r="C115" s="36"/>
      <c r="D115" s="36"/>
      <c r="E115" s="36"/>
      <c r="F115" s="36"/>
      <c r="G115" s="36"/>
    </row>
    <row r="116" spans="1:7" x14ac:dyDescent="0.25">
      <c r="A116" s="36"/>
      <c r="B116" s="36"/>
      <c r="C116" s="36"/>
      <c r="D116" s="36"/>
      <c r="E116" s="36"/>
      <c r="F116" s="36"/>
      <c r="G116" s="36"/>
    </row>
    <row r="117" spans="1:7" x14ac:dyDescent="0.25">
      <c r="A117" s="36"/>
      <c r="B117" s="36"/>
      <c r="C117" s="36"/>
      <c r="D117" s="36"/>
      <c r="E117" s="36"/>
      <c r="F117" s="36"/>
      <c r="G117" s="36"/>
    </row>
    <row r="118" spans="1:7" x14ac:dyDescent="0.25">
      <c r="A118" s="36"/>
      <c r="B118" s="36"/>
      <c r="C118" s="36"/>
      <c r="D118" s="36"/>
      <c r="E118" s="36"/>
      <c r="F118" s="36"/>
      <c r="G118" s="36"/>
    </row>
    <row r="119" spans="1:7" x14ac:dyDescent="0.25">
      <c r="A119" s="36"/>
      <c r="B119" s="36"/>
      <c r="C119" s="36"/>
      <c r="D119" s="36"/>
      <c r="E119" s="36"/>
      <c r="F119" s="36"/>
      <c r="G119" s="36"/>
    </row>
    <row r="120" spans="1:7" x14ac:dyDescent="0.25">
      <c r="A120" s="36"/>
      <c r="B120" s="36"/>
      <c r="C120" s="36"/>
      <c r="D120" s="36"/>
      <c r="E120" s="36"/>
      <c r="F120" s="36"/>
      <c r="G120" s="36"/>
    </row>
    <row r="121" spans="1:7" x14ac:dyDescent="0.25">
      <c r="A121" s="36"/>
      <c r="B121" s="36"/>
      <c r="C121" s="36"/>
      <c r="D121" s="36"/>
      <c r="E121" s="36"/>
      <c r="F121" s="36"/>
      <c r="G121" s="36"/>
    </row>
    <row r="122" spans="1:7" x14ac:dyDescent="0.25">
      <c r="A122" s="36"/>
      <c r="B122" s="36"/>
      <c r="C122" s="36"/>
      <c r="D122" s="36"/>
      <c r="E122" s="36"/>
      <c r="F122" s="36"/>
      <c r="G122" s="36"/>
    </row>
    <row r="123" spans="1:7" x14ac:dyDescent="0.25">
      <c r="A123" s="36"/>
      <c r="B123" s="36"/>
      <c r="C123" s="36"/>
      <c r="D123" s="36"/>
      <c r="E123" s="36"/>
      <c r="F123" s="36"/>
      <c r="G123" s="36"/>
    </row>
    <row r="124" spans="1:7" x14ac:dyDescent="0.25">
      <c r="A124" s="36"/>
      <c r="B124" s="36"/>
      <c r="C124" s="36"/>
      <c r="D124" s="36"/>
      <c r="E124" s="36"/>
      <c r="F124" s="36"/>
      <c r="G124" s="36"/>
    </row>
  </sheetData>
  <sheetProtection selectLockedCells="1" selectUnlockedCells="1"/>
  <mergeCells count="47">
    <mergeCell ref="A94:G94"/>
    <mergeCell ref="A97:F97"/>
    <mergeCell ref="A99:G99"/>
    <mergeCell ref="B87:C87"/>
    <mergeCell ref="D87:E87"/>
    <mergeCell ref="F87:G87"/>
    <mergeCell ref="B88:C88"/>
    <mergeCell ref="D88:E88"/>
    <mergeCell ref="F88:G88"/>
    <mergeCell ref="A66:F66"/>
    <mergeCell ref="B70:E70"/>
    <mergeCell ref="B86:C86"/>
    <mergeCell ref="D86:E86"/>
    <mergeCell ref="F86:G86"/>
    <mergeCell ref="B20:C20"/>
    <mergeCell ref="E20:F20"/>
    <mergeCell ref="A64:F64"/>
    <mergeCell ref="B18:C18"/>
    <mergeCell ref="E18:F18"/>
    <mergeCell ref="B19:C19"/>
    <mergeCell ref="E19:F19"/>
    <mergeCell ref="E17:F17"/>
    <mergeCell ref="B14:C14"/>
    <mergeCell ref="E14:F14"/>
    <mergeCell ref="B15:C15"/>
    <mergeCell ref="E15:F15"/>
    <mergeCell ref="A1:G1"/>
    <mergeCell ref="B6:C6"/>
    <mergeCell ref="E6:F6"/>
    <mergeCell ref="B7:C7"/>
    <mergeCell ref="E7:F7"/>
    <mergeCell ref="A101:G101"/>
    <mergeCell ref="B8:C8"/>
    <mergeCell ref="E8:F8"/>
    <mergeCell ref="B9:C9"/>
    <mergeCell ref="E9:F9"/>
    <mergeCell ref="B12:C12"/>
    <mergeCell ref="E12:F12"/>
    <mergeCell ref="B13:C13"/>
    <mergeCell ref="E13:F13"/>
    <mergeCell ref="B10:C10"/>
    <mergeCell ref="E10:F10"/>
    <mergeCell ref="B11:C11"/>
    <mergeCell ref="E11:F11"/>
    <mergeCell ref="B16:C16"/>
    <mergeCell ref="E16:F16"/>
    <mergeCell ref="B17:C17"/>
  </mergeCells>
  <dataValidations count="7">
    <dataValidation type="list" operator="equal" allowBlank="1" sqref="G72:G82 E72:E82">
      <formula1>"satisfaisant,moyen,peu satisfaisant,"</formula1>
      <formula2>0</formula2>
    </dataValidation>
    <dataValidation type="list" operator="equal" allowBlank="1" sqref="G92 D72:D82">
      <formula1>"oui,non,"</formula1>
      <formula2>0</formula2>
    </dataValidation>
    <dataValidation type="list" operator="equal" allowBlank="1" sqref="G97">
      <formula1>"Oui,Non"</formula1>
      <formula2>0</formula2>
    </dataValidation>
    <dataValidation type="list" operator="equal" allowBlank="1" sqref="B40:F41 C50:F53 B50">
      <formula1>"Régulières,Ponctuelles ,Aucunes"</formula1>
      <formula2>0</formula2>
    </dataValidation>
    <dataValidation type="list" operator="equal" allowBlank="1" sqref="F63">
      <formula1>"Oui,Non,"</formula1>
      <formula2>0</formula2>
    </dataValidation>
    <dataValidation type="list" operator="equal" allowBlank="1" sqref="G103">
      <formula1>"Régulières,Ponctuelles,Néant,,"</formula1>
      <formula2>0</formula2>
    </dataValidation>
    <dataValidation operator="equal" allowBlank="1" sqref="B51:B53"/>
  </dataValidations>
  <pageMargins left="0.78740157480314965" right="0.78740157480314965" top="0.78740157480314965" bottom="0.78740157480314965" header="0.51181102362204722" footer="0.51181102362204722"/>
  <pageSetup paperSize="9" firstPageNumber="7" orientation="landscape" useFirstPageNumber="1" horizontalDpi="300" verticalDpi="300" r:id="rId1"/>
  <headerFooter alignWithMargins="0">
    <oddHeader>&amp;CArchives départementales de l'Oise</oddHeader>
  </headerFooter>
  <rowBreaks count="1" manualBreakCount="1">
    <brk id="8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Layout" zoomScaleNormal="100" zoomScaleSheetLayoutView="100" workbookViewId="0">
      <selection activeCell="E34" sqref="E34"/>
    </sheetView>
  </sheetViews>
  <sheetFormatPr baseColWidth="10" defaultColWidth="11.44140625" defaultRowHeight="13.2" x14ac:dyDescent="0.25"/>
  <cols>
    <col min="1" max="1" width="31.88671875" style="2" customWidth="1"/>
    <col min="2" max="2" width="18" style="2" customWidth="1"/>
    <col min="3" max="3" width="22.44140625" style="2" customWidth="1"/>
    <col min="4" max="4" width="12.88671875" style="2" customWidth="1"/>
    <col min="5" max="5" width="12.33203125" style="2" customWidth="1"/>
    <col min="6" max="6" width="3.5546875" style="2" customWidth="1"/>
    <col min="7" max="7" width="60.44140625" style="4" customWidth="1"/>
    <col min="8" max="16384" width="11.44140625" style="2"/>
  </cols>
  <sheetData>
    <row r="1" spans="1:7" x14ac:dyDescent="0.25">
      <c r="A1" s="560" t="s">
        <v>545</v>
      </c>
      <c r="B1" s="560"/>
      <c r="C1" s="560"/>
      <c r="D1" s="560"/>
      <c r="E1" s="560"/>
      <c r="F1" s="48"/>
    </row>
    <row r="2" spans="1:7" x14ac:dyDescent="0.25">
      <c r="A2" s="541"/>
      <c r="B2" s="541"/>
      <c r="C2" s="541"/>
      <c r="D2" s="541"/>
      <c r="E2" s="541"/>
      <c r="F2" s="541"/>
      <c r="G2" s="137"/>
    </row>
    <row r="3" spans="1:7" x14ac:dyDescent="0.25">
      <c r="A3" s="2" t="s">
        <v>272</v>
      </c>
    </row>
    <row r="4" spans="1:7" x14ac:dyDescent="0.25">
      <c r="A4" s="7" t="s">
        <v>546</v>
      </c>
      <c r="D4" s="15"/>
      <c r="E4" s="49"/>
      <c r="F4" s="49"/>
      <c r="G4" s="138"/>
    </row>
    <row r="5" spans="1:7" x14ac:dyDescent="0.25">
      <c r="A5" s="7"/>
      <c r="D5" s="15"/>
      <c r="E5" s="49"/>
      <c r="F5" s="49"/>
      <c r="G5" s="138"/>
    </row>
    <row r="6" spans="1:7" ht="13.35" customHeight="1" x14ac:dyDescent="0.25">
      <c r="A6" s="591" t="s">
        <v>547</v>
      </c>
      <c r="B6" s="591"/>
      <c r="C6" s="591"/>
      <c r="D6" s="591"/>
      <c r="E6" s="60">
        <v>1</v>
      </c>
      <c r="F6" s="49"/>
      <c r="G6" s="138"/>
    </row>
    <row r="7" spans="1:7" ht="13.35" customHeight="1" x14ac:dyDescent="0.25">
      <c r="A7" s="591" t="s">
        <v>548</v>
      </c>
      <c r="B7" s="591"/>
      <c r="C7" s="591"/>
      <c r="D7" s="591"/>
      <c r="E7" s="60">
        <v>0</v>
      </c>
      <c r="F7" s="49"/>
      <c r="G7" s="138"/>
    </row>
    <row r="8" spans="1:7" x14ac:dyDescent="0.25">
      <c r="A8" s="139"/>
      <c r="B8" s="139"/>
      <c r="C8" s="16"/>
      <c r="D8" s="83"/>
      <c r="F8" s="49"/>
      <c r="G8" s="138"/>
    </row>
    <row r="9" spans="1:7" ht="12.9" customHeight="1" x14ac:dyDescent="0.25">
      <c r="A9" s="7" t="s">
        <v>549</v>
      </c>
      <c r="B9" s="139"/>
      <c r="C9" s="16"/>
      <c r="D9" s="83"/>
      <c r="F9" s="49"/>
      <c r="G9" s="612" t="s">
        <v>550</v>
      </c>
    </row>
    <row r="10" spans="1:7" ht="22.8" x14ac:dyDescent="0.25">
      <c r="A10" s="94" t="s">
        <v>551</v>
      </c>
      <c r="B10" s="94" t="s">
        <v>552</v>
      </c>
      <c r="C10" s="94" t="s">
        <v>553</v>
      </c>
      <c r="D10" s="94" t="s">
        <v>554</v>
      </c>
      <c r="E10" s="94" t="s">
        <v>555</v>
      </c>
      <c r="F10" s="49"/>
      <c r="G10" s="612"/>
    </row>
    <row r="11" spans="1:7" ht="45.6" x14ac:dyDescent="0.25">
      <c r="A11" s="140" t="s">
        <v>556</v>
      </c>
      <c r="B11" s="141" t="s">
        <v>982</v>
      </c>
      <c r="C11" s="140" t="s">
        <v>983</v>
      </c>
      <c r="D11" s="141" t="s">
        <v>984</v>
      </c>
      <c r="E11" s="142" t="s">
        <v>978</v>
      </c>
      <c r="F11" s="49"/>
      <c r="G11" s="612"/>
    </row>
    <row r="12" spans="1:7" x14ac:dyDescent="0.25">
      <c r="A12" s="140" t="s">
        <v>557</v>
      </c>
      <c r="B12" s="141"/>
      <c r="C12" s="140"/>
      <c r="D12" s="141"/>
      <c r="E12" s="142"/>
      <c r="F12" s="49"/>
      <c r="G12" s="612"/>
    </row>
    <row r="13" spans="1:7" ht="22.8" x14ac:dyDescent="0.25">
      <c r="A13" s="140" t="s">
        <v>558</v>
      </c>
      <c r="B13" s="140"/>
      <c r="C13" s="140"/>
      <c r="D13" s="141"/>
      <c r="E13" s="142"/>
      <c r="F13" s="49"/>
      <c r="G13" s="612"/>
    </row>
    <row r="14" spans="1:7" ht="22.8" x14ac:dyDescent="0.25">
      <c r="A14" s="140" t="s">
        <v>559</v>
      </c>
      <c r="B14" s="140"/>
      <c r="C14" s="140"/>
      <c r="D14" s="141"/>
      <c r="E14" s="142"/>
      <c r="F14" s="49"/>
      <c r="G14" s="612"/>
    </row>
    <row r="15" spans="1:7" ht="22.8" x14ac:dyDescent="0.25">
      <c r="A15" s="140" t="s">
        <v>560</v>
      </c>
      <c r="B15" s="140"/>
      <c r="C15" s="140"/>
      <c r="D15" s="141"/>
      <c r="E15" s="142"/>
      <c r="F15" s="49"/>
      <c r="G15" s="612"/>
    </row>
    <row r="16" spans="1:7" x14ac:dyDescent="0.25">
      <c r="A16" s="140" t="s">
        <v>561</v>
      </c>
      <c r="B16" s="140"/>
      <c r="C16" s="140"/>
      <c r="D16" s="141"/>
      <c r="E16" s="142"/>
      <c r="F16" s="49"/>
      <c r="G16" s="138"/>
    </row>
    <row r="17" spans="1:7" x14ac:dyDescent="0.25">
      <c r="A17" s="140" t="s">
        <v>562</v>
      </c>
      <c r="B17" s="140"/>
      <c r="C17" s="140"/>
      <c r="D17" s="141"/>
      <c r="E17" s="142"/>
      <c r="F17" s="49"/>
      <c r="G17" s="138"/>
    </row>
    <row r="18" spans="1:7" ht="22.8" x14ac:dyDescent="0.25">
      <c r="A18" s="140" t="s">
        <v>563</v>
      </c>
      <c r="B18" s="140"/>
      <c r="C18" s="140"/>
      <c r="D18" s="141"/>
      <c r="E18" s="142"/>
      <c r="F18" s="49"/>
      <c r="G18" s="138"/>
    </row>
    <row r="19" spans="1:7" x14ac:dyDescent="0.25">
      <c r="A19" s="139"/>
      <c r="B19" s="139"/>
      <c r="C19" s="16"/>
      <c r="D19" s="83"/>
      <c r="F19" s="49"/>
      <c r="G19" s="138"/>
    </row>
    <row r="20" spans="1:7" x14ac:dyDescent="0.25">
      <c r="A20" s="139"/>
      <c r="B20" s="139"/>
      <c r="C20" s="16"/>
      <c r="D20" s="83"/>
      <c r="F20" s="49"/>
      <c r="G20" s="138"/>
    </row>
    <row r="21" spans="1:7" x14ac:dyDescent="0.25">
      <c r="A21" s="7"/>
      <c r="D21" s="15"/>
      <c r="E21" s="49"/>
      <c r="F21" s="49"/>
      <c r="G21" s="138"/>
    </row>
    <row r="22" spans="1:7" x14ac:dyDescent="0.25">
      <c r="A22" s="143" t="s">
        <v>564</v>
      </c>
      <c r="B22" s="17"/>
      <c r="C22" s="17"/>
      <c r="D22" s="144"/>
      <c r="E22" s="145" t="s">
        <v>844</v>
      </c>
      <c r="F22" s="17"/>
    </row>
    <row r="23" spans="1:7" x14ac:dyDescent="0.25">
      <c r="A23" s="143"/>
      <c r="B23" s="17"/>
      <c r="C23" s="146"/>
      <c r="D23" s="147"/>
      <c r="E23" s="17"/>
      <c r="F23" s="17"/>
    </row>
    <row r="24" spans="1:7" ht="25.65" customHeight="1" x14ac:dyDescent="0.25">
      <c r="A24" s="613" t="s">
        <v>565</v>
      </c>
      <c r="B24" s="613"/>
      <c r="C24" s="613"/>
      <c r="D24" s="613"/>
      <c r="E24" s="145" t="s">
        <v>844</v>
      </c>
      <c r="F24" s="17"/>
      <c r="G24" s="148"/>
    </row>
    <row r="25" spans="1:7" ht="26.4" customHeight="1" x14ac:dyDescent="0.25">
      <c r="A25" s="614" t="s">
        <v>985</v>
      </c>
      <c r="B25" s="615"/>
      <c r="C25" s="615"/>
      <c r="D25" s="615"/>
      <c r="E25" s="616"/>
      <c r="F25" s="17"/>
    </row>
    <row r="26" spans="1:7" ht="13.35" customHeight="1" x14ac:dyDescent="0.25">
      <c r="A26" s="613" t="s">
        <v>566</v>
      </c>
      <c r="B26" s="613"/>
      <c r="C26" s="613"/>
      <c r="D26" s="613"/>
      <c r="E26" s="145" t="s">
        <v>844</v>
      </c>
      <c r="F26" s="17"/>
    </row>
    <row r="27" spans="1:7" ht="24.9" customHeight="1" x14ac:dyDescent="0.25">
      <c r="A27" s="614" t="s">
        <v>986</v>
      </c>
      <c r="B27" s="615"/>
      <c r="C27" s="615"/>
      <c r="D27" s="615"/>
      <c r="E27" s="616"/>
      <c r="F27" s="17"/>
    </row>
    <row r="28" spans="1:7" ht="25.65" customHeight="1" x14ac:dyDescent="0.25">
      <c r="A28" s="613" t="s">
        <v>567</v>
      </c>
      <c r="B28" s="613"/>
      <c r="C28" s="613"/>
      <c r="D28" s="613"/>
      <c r="E28" s="145" t="s">
        <v>844</v>
      </c>
      <c r="F28" s="149"/>
      <c r="G28" s="619" t="s">
        <v>568</v>
      </c>
    </row>
    <row r="29" spans="1:7" ht="37.5" customHeight="1" x14ac:dyDescent="0.25">
      <c r="A29" s="614" t="s">
        <v>987</v>
      </c>
      <c r="B29" s="615"/>
      <c r="C29" s="615"/>
      <c r="D29" s="615"/>
      <c r="E29" s="616"/>
      <c r="F29" s="17"/>
      <c r="G29" s="619"/>
    </row>
    <row r="30" spans="1:7" ht="13.35" customHeight="1" x14ac:dyDescent="0.25">
      <c r="A30" s="613" t="s">
        <v>569</v>
      </c>
      <c r="B30" s="613"/>
      <c r="C30" s="613"/>
      <c r="D30" s="613"/>
      <c r="E30" s="145" t="s">
        <v>844</v>
      </c>
    </row>
    <row r="31" spans="1:7" ht="39" customHeight="1" x14ac:dyDescent="0.25">
      <c r="A31" s="614" t="s">
        <v>988</v>
      </c>
      <c r="B31" s="615"/>
      <c r="C31" s="615"/>
      <c r="D31" s="615"/>
      <c r="E31" s="616"/>
      <c r="F31" s="17"/>
    </row>
    <row r="32" spans="1:7" x14ac:dyDescent="0.25">
      <c r="A32" s="7"/>
      <c r="G32" s="148"/>
    </row>
    <row r="33" spans="1:7" x14ac:dyDescent="0.25">
      <c r="A33" s="7"/>
      <c r="G33" s="148"/>
    </row>
    <row r="34" spans="1:7" ht="13.35" customHeight="1" x14ac:dyDescent="0.25">
      <c r="A34" s="7" t="s">
        <v>570</v>
      </c>
      <c r="E34" s="78" t="s">
        <v>844</v>
      </c>
      <c r="G34" s="617" t="s">
        <v>571</v>
      </c>
    </row>
    <row r="35" spans="1:7" ht="18.149999999999999" customHeight="1" x14ac:dyDescent="0.25">
      <c r="A35" s="618" t="s">
        <v>981</v>
      </c>
      <c r="B35" s="618"/>
      <c r="C35" s="618"/>
      <c r="D35" s="618"/>
      <c r="E35" s="618"/>
      <c r="F35" s="17"/>
      <c r="G35" s="617"/>
    </row>
    <row r="36" spans="1:7" x14ac:dyDescent="0.25">
      <c r="A36" s="7"/>
    </row>
    <row r="37" spans="1:7" x14ac:dyDescent="0.25">
      <c r="A37" s="7"/>
    </row>
  </sheetData>
  <sheetProtection selectLockedCells="1" selectUnlockedCells="1"/>
  <mergeCells count="16">
    <mergeCell ref="A30:D30"/>
    <mergeCell ref="A31:E31"/>
    <mergeCell ref="G34:G35"/>
    <mergeCell ref="A35:E35"/>
    <mergeCell ref="A27:E27"/>
    <mergeCell ref="A28:D28"/>
    <mergeCell ref="G28:G29"/>
    <mergeCell ref="A29:E29"/>
    <mergeCell ref="G9:G15"/>
    <mergeCell ref="A24:D24"/>
    <mergeCell ref="A25:E25"/>
    <mergeCell ref="A26:D26"/>
    <mergeCell ref="A1:E1"/>
    <mergeCell ref="A2:F2"/>
    <mergeCell ref="A6:D6"/>
    <mergeCell ref="A7:D7"/>
  </mergeCells>
  <dataValidations count="6">
    <dataValidation type="list" operator="equal" allowBlank="1" sqref="E22 E24 E26 E28 E30 E34">
      <formula1>"Oui,Non"</formula1>
      <formula2>0</formula2>
    </dataValidation>
    <dataValidation type="list" operator="equal" allowBlank="1" sqref="B11">
      <formula1>"Administration générale,Finances publiques,Police, ordre public,Agriculture,Économie, industrie, emploi,Éducation,Équipement, environnement,Justice,Affaires sociales et santé,Emploi,Culture, jeunesse et sports,"</formula1>
      <formula2>0</formula2>
    </dataValidation>
    <dataValidation type="list" operator="equal" allowBlank="1" sqref="B12">
      <formula1>"Opérateurs à vocation nationale organisés en réseau,Opérateurs à vocation locale,Opérateurs à vocation nationale et site unique,"</formula1>
      <formula2>0</formula2>
    </dataValidation>
    <dataValidation type="list" operator="equal" allowBlank="1" sqref="B14">
      <formula1>"Administration générale,Ressources humaines,Affaires juridiques,Finances publiques,Équipement, environnement, ,Communications, transports,Affaires sociales et santé,Économie, industrie, emploi, développement local,Éducation,Culture, jeunesse et sports,Rel"</formula1>
      <formula2>0</formula2>
    </dataValidation>
    <dataValidation type="list" operator="equal" sqref="E11:E18">
      <formula1>"oui,non"</formula1>
      <formula2>0</formula2>
    </dataValidation>
    <dataValidation type="list" operator="equal" allowBlank="1" sqref="D11:D18">
      <formula1>"créé,actualisé,"</formula1>
      <formula2>0</formula2>
    </dataValidation>
  </dataValidations>
  <printOptions horizontalCentered="1"/>
  <pageMargins left="0.6692913385826772" right="0.6692913385826772" top="0.6692913385826772" bottom="0.6692913385826772" header="0.51181102362204722" footer="0.51181102362204722"/>
  <pageSetup paperSize="9" scale="91" firstPageNumber="12" orientation="portrait" useFirstPageNumber="1" horizontalDpi="300" verticalDpi="300" r:id="rId1"/>
  <headerFooter alignWithMargins="0">
    <oddHeader>&amp;CArchives départementales de l'Oise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7"/>
  <sheetViews>
    <sheetView view="pageLayout" topLeftCell="A76" zoomScaleNormal="100" zoomScaleSheetLayoutView="100" workbookViewId="0">
      <selection activeCell="D103" sqref="D103"/>
    </sheetView>
  </sheetViews>
  <sheetFormatPr baseColWidth="10" defaultColWidth="11.44140625" defaultRowHeight="13.2" x14ac:dyDescent="0.25"/>
  <cols>
    <col min="1" max="1" width="18.33203125" style="2" customWidth="1"/>
    <col min="2" max="2" width="18.88671875" style="2" customWidth="1"/>
    <col min="3" max="3" width="11.44140625" style="2"/>
    <col min="4" max="4" width="10.44140625" style="2" customWidth="1"/>
    <col min="5" max="5" width="9.88671875" style="2" customWidth="1"/>
    <col min="6" max="6" width="10.109375" style="2" customWidth="1"/>
    <col min="7" max="7" width="9" style="2" customWidth="1"/>
    <col min="8" max="9" width="7.109375" style="2" customWidth="1"/>
    <col min="10" max="10" width="3" style="17" customWidth="1"/>
    <col min="11" max="11" width="63.33203125" style="150" customWidth="1"/>
    <col min="12" max="16384" width="11.44140625" style="2"/>
  </cols>
  <sheetData>
    <row r="1" spans="1:11" x14ac:dyDescent="0.25">
      <c r="A1" s="560" t="s">
        <v>572</v>
      </c>
      <c r="B1" s="560"/>
      <c r="C1" s="560"/>
      <c r="D1" s="560"/>
      <c r="E1" s="560"/>
      <c r="F1" s="560"/>
      <c r="G1" s="560"/>
      <c r="H1" s="560"/>
      <c r="I1" s="560"/>
      <c r="J1" s="151"/>
    </row>
    <row r="2" spans="1:11" x14ac:dyDescent="0.25">
      <c r="A2" s="541"/>
      <c r="B2" s="541"/>
      <c r="C2" s="541"/>
      <c r="D2" s="541"/>
      <c r="E2" s="541"/>
      <c r="F2" s="541"/>
      <c r="G2" s="541"/>
      <c r="H2" s="541"/>
      <c r="I2" s="541"/>
      <c r="J2" s="151"/>
      <c r="K2" s="152"/>
    </row>
    <row r="3" spans="1:11" x14ac:dyDescent="0.25">
      <c r="A3" s="8"/>
      <c r="B3" s="8"/>
      <c r="C3" s="8"/>
      <c r="D3" s="8"/>
      <c r="E3" s="8"/>
      <c r="F3" s="8"/>
      <c r="G3" s="8"/>
      <c r="H3" s="8"/>
      <c r="I3" s="8"/>
      <c r="J3" s="153"/>
      <c r="K3" s="152"/>
    </row>
    <row r="4" spans="1:11" x14ac:dyDescent="0.25">
      <c r="A4" s="7" t="s">
        <v>573</v>
      </c>
    </row>
    <row r="5" spans="1:11" x14ac:dyDescent="0.25">
      <c r="A5" s="7"/>
    </row>
    <row r="6" spans="1:11" x14ac:dyDescent="0.25">
      <c r="A6" s="7" t="s">
        <v>574</v>
      </c>
      <c r="E6" s="451">
        <f>C56</f>
        <v>1025.0419999999999</v>
      </c>
    </row>
    <row r="7" spans="1:11" x14ac:dyDescent="0.25">
      <c r="A7" s="15"/>
      <c r="B7" s="15"/>
      <c r="C7" s="15"/>
      <c r="D7" s="15"/>
      <c r="E7" s="15"/>
      <c r="F7" s="15"/>
      <c r="G7" s="15"/>
      <c r="H7" s="15"/>
      <c r="I7" s="15"/>
      <c r="J7" s="144"/>
      <c r="K7" s="154"/>
    </row>
    <row r="8" spans="1:11" ht="12.9" customHeight="1" x14ac:dyDescent="0.25">
      <c r="A8" s="155" t="s">
        <v>575</v>
      </c>
      <c r="B8" s="15"/>
      <c r="C8" s="15"/>
      <c r="D8" s="15"/>
      <c r="E8" s="15"/>
      <c r="F8" s="15"/>
      <c r="G8" s="15"/>
      <c r="H8" s="15"/>
      <c r="I8" s="15"/>
      <c r="J8" s="144"/>
      <c r="K8"/>
    </row>
    <row r="9" spans="1:11" ht="68.7" customHeight="1" x14ac:dyDescent="0.25">
      <c r="A9" s="156" t="s">
        <v>576</v>
      </c>
      <c r="B9" s="156" t="s">
        <v>577</v>
      </c>
      <c r="C9" s="157" t="s">
        <v>578</v>
      </c>
      <c r="D9" s="157" t="s">
        <v>579</v>
      </c>
      <c r="E9" s="158" t="s">
        <v>580</v>
      </c>
      <c r="F9" s="157" t="s">
        <v>581</v>
      </c>
      <c r="G9" s="157" t="s">
        <v>582</v>
      </c>
      <c r="H9" s="158" t="s">
        <v>583</v>
      </c>
      <c r="I9" s="158" t="s">
        <v>584</v>
      </c>
      <c r="J9" s="159"/>
      <c r="K9" s="620" t="s">
        <v>585</v>
      </c>
    </row>
    <row r="10" spans="1:11" ht="61.8" x14ac:dyDescent="0.25">
      <c r="A10" s="161" t="s">
        <v>556</v>
      </c>
      <c r="B10" s="418" t="s">
        <v>862</v>
      </c>
      <c r="C10" s="518">
        <v>47.56</v>
      </c>
      <c r="D10" s="519">
        <v>17.59</v>
      </c>
      <c r="E10" s="520">
        <f>C10-D10</f>
        <v>29.970000000000002</v>
      </c>
      <c r="F10" s="521"/>
      <c r="G10" s="522"/>
      <c r="H10" s="520">
        <f>F10-G10</f>
        <v>0</v>
      </c>
      <c r="I10" s="523"/>
      <c r="J10" s="163"/>
      <c r="K10" s="620"/>
    </row>
    <row r="11" spans="1:11" ht="21" x14ac:dyDescent="0.25">
      <c r="A11" s="161" t="s">
        <v>556</v>
      </c>
      <c r="B11" s="418" t="s">
        <v>863</v>
      </c>
      <c r="C11" s="518">
        <v>13.21</v>
      </c>
      <c r="D11" s="519"/>
      <c r="E11" s="520">
        <f t="shared" ref="E11:E34" si="0">C11-D11</f>
        <v>13.21</v>
      </c>
      <c r="F11" s="521"/>
      <c r="G11" s="522"/>
      <c r="H11" s="520">
        <f t="shared" ref="H11:H33" si="1">F11-G11</f>
        <v>0</v>
      </c>
      <c r="I11" s="523"/>
      <c r="J11" s="163"/>
      <c r="K11" s="414"/>
    </row>
    <row r="12" spans="1:11" ht="21" x14ac:dyDescent="0.25">
      <c r="A12" s="161" t="s">
        <v>556</v>
      </c>
      <c r="B12" s="418" t="s">
        <v>864</v>
      </c>
      <c r="C12" s="518">
        <v>0.6</v>
      </c>
      <c r="D12" s="519"/>
      <c r="E12" s="520">
        <f t="shared" si="0"/>
        <v>0.6</v>
      </c>
      <c r="F12" s="521"/>
      <c r="G12" s="522"/>
      <c r="H12" s="520">
        <f t="shared" si="1"/>
        <v>0</v>
      </c>
      <c r="I12" s="523"/>
      <c r="J12" s="163"/>
      <c r="K12" s="414"/>
    </row>
    <row r="13" spans="1:11" ht="21" x14ac:dyDescent="0.25">
      <c r="A13" s="161" t="s">
        <v>556</v>
      </c>
      <c r="B13" s="418" t="s">
        <v>997</v>
      </c>
      <c r="C13" s="518">
        <v>27.3</v>
      </c>
      <c r="D13" s="519">
        <v>1.1499999999999999</v>
      </c>
      <c r="E13" s="520">
        <f t="shared" si="0"/>
        <v>26.150000000000002</v>
      </c>
      <c r="F13" s="521"/>
      <c r="G13" s="522"/>
      <c r="H13" s="520">
        <f t="shared" si="1"/>
        <v>0</v>
      </c>
      <c r="I13" s="523"/>
      <c r="J13" s="163"/>
      <c r="K13" s="414"/>
    </row>
    <row r="14" spans="1:11" ht="21" x14ac:dyDescent="0.25">
      <c r="A14" s="161" t="s">
        <v>556</v>
      </c>
      <c r="B14" s="418" t="s">
        <v>998</v>
      </c>
      <c r="C14" s="518">
        <v>21.65</v>
      </c>
      <c r="D14" s="519"/>
      <c r="E14" s="520">
        <f t="shared" si="0"/>
        <v>21.65</v>
      </c>
      <c r="F14" s="521"/>
      <c r="G14" s="522"/>
      <c r="H14" s="520">
        <f t="shared" si="1"/>
        <v>0</v>
      </c>
      <c r="I14" s="523"/>
      <c r="J14" s="163"/>
      <c r="K14" s="414"/>
    </row>
    <row r="15" spans="1:11" ht="21" x14ac:dyDescent="0.25">
      <c r="A15" s="161" t="s">
        <v>556</v>
      </c>
      <c r="B15" s="418" t="s">
        <v>865</v>
      </c>
      <c r="C15" s="518"/>
      <c r="D15" s="519">
        <v>0.88</v>
      </c>
      <c r="E15" s="520">
        <f t="shared" si="0"/>
        <v>-0.88</v>
      </c>
      <c r="F15" s="521"/>
      <c r="G15" s="522"/>
      <c r="H15" s="520">
        <f t="shared" si="1"/>
        <v>0</v>
      </c>
      <c r="I15" s="523"/>
      <c r="J15" s="163"/>
      <c r="K15" s="414"/>
    </row>
    <row r="16" spans="1:11" ht="21" x14ac:dyDescent="0.25">
      <c r="A16" s="161" t="s">
        <v>556</v>
      </c>
      <c r="B16" s="418" t="s">
        <v>866</v>
      </c>
      <c r="C16" s="518"/>
      <c r="D16" s="519">
        <v>60</v>
      </c>
      <c r="E16" s="520">
        <f t="shared" si="0"/>
        <v>-60</v>
      </c>
      <c r="F16" s="521"/>
      <c r="G16" s="522"/>
      <c r="H16" s="520">
        <f t="shared" si="1"/>
        <v>0</v>
      </c>
      <c r="I16" s="523"/>
      <c r="J16" s="163"/>
      <c r="K16" s="414"/>
    </row>
    <row r="17" spans="1:11" ht="21" x14ac:dyDescent="0.25">
      <c r="A17" s="161" t="s">
        <v>556</v>
      </c>
      <c r="B17" s="418" t="s">
        <v>1016</v>
      </c>
      <c r="C17" s="518"/>
      <c r="D17" s="519">
        <v>0.56000000000000005</v>
      </c>
      <c r="E17" s="520">
        <f t="shared" si="0"/>
        <v>-0.56000000000000005</v>
      </c>
      <c r="F17" s="521"/>
      <c r="G17" s="522"/>
      <c r="H17" s="520">
        <f t="shared" si="1"/>
        <v>0</v>
      </c>
      <c r="I17" s="523"/>
      <c r="J17" s="163"/>
      <c r="K17" s="414"/>
    </row>
    <row r="18" spans="1:11" ht="21" x14ac:dyDescent="0.25">
      <c r="A18" s="161" t="s">
        <v>556</v>
      </c>
      <c r="B18" s="418" t="s">
        <v>867</v>
      </c>
      <c r="C18" s="518"/>
      <c r="D18" s="519">
        <v>0.53</v>
      </c>
      <c r="E18" s="520">
        <f t="shared" si="0"/>
        <v>-0.53</v>
      </c>
      <c r="F18" s="521"/>
      <c r="G18" s="522"/>
      <c r="H18" s="520">
        <f t="shared" si="1"/>
        <v>0</v>
      </c>
      <c r="I18" s="523"/>
      <c r="J18" s="163"/>
      <c r="K18" s="414"/>
    </row>
    <row r="19" spans="1:11" ht="21" x14ac:dyDescent="0.25">
      <c r="A19" s="161" t="s">
        <v>556</v>
      </c>
      <c r="B19" s="418" t="s">
        <v>868</v>
      </c>
      <c r="C19" s="518">
        <v>10</v>
      </c>
      <c r="D19" s="519"/>
      <c r="E19" s="520">
        <f t="shared" si="0"/>
        <v>10</v>
      </c>
      <c r="F19" s="521"/>
      <c r="G19" s="522"/>
      <c r="H19" s="520">
        <f t="shared" si="1"/>
        <v>0</v>
      </c>
      <c r="I19" s="523"/>
      <c r="J19" s="163"/>
      <c r="K19" s="414"/>
    </row>
    <row r="20" spans="1:11" ht="41.4" x14ac:dyDescent="0.25">
      <c r="A20" s="161" t="s">
        <v>556</v>
      </c>
      <c r="B20" s="418" t="s">
        <v>1017</v>
      </c>
      <c r="C20" s="518"/>
      <c r="D20" s="519">
        <v>0.13</v>
      </c>
      <c r="E20" s="520">
        <f t="shared" si="0"/>
        <v>-0.13</v>
      </c>
      <c r="F20" s="521"/>
      <c r="G20" s="522"/>
      <c r="H20" s="520">
        <f t="shared" si="1"/>
        <v>0</v>
      </c>
      <c r="I20" s="523"/>
      <c r="J20" s="163"/>
      <c r="K20" s="414"/>
    </row>
    <row r="21" spans="1:11" ht="21" x14ac:dyDescent="0.25">
      <c r="A21" s="161" t="s">
        <v>556</v>
      </c>
      <c r="B21" s="418" t="s">
        <v>869</v>
      </c>
      <c r="C21" s="518">
        <v>36.76</v>
      </c>
      <c r="D21" s="519"/>
      <c r="E21" s="520">
        <f t="shared" si="0"/>
        <v>36.76</v>
      </c>
      <c r="F21" s="521"/>
      <c r="G21" s="522"/>
      <c r="H21" s="520">
        <f t="shared" si="1"/>
        <v>0</v>
      </c>
      <c r="I21" s="523"/>
      <c r="J21" s="163"/>
      <c r="K21" s="414"/>
    </row>
    <row r="22" spans="1:11" ht="21" x14ac:dyDescent="0.25">
      <c r="A22" s="161" t="s">
        <v>556</v>
      </c>
      <c r="B22" s="418" t="s">
        <v>870</v>
      </c>
      <c r="C22" s="518"/>
      <c r="D22" s="519">
        <v>2.68</v>
      </c>
      <c r="E22" s="520">
        <f t="shared" si="0"/>
        <v>-2.68</v>
      </c>
      <c r="F22" s="521"/>
      <c r="G22" s="522"/>
      <c r="H22" s="520">
        <f t="shared" si="1"/>
        <v>0</v>
      </c>
      <c r="I22" s="523"/>
      <c r="J22" s="163"/>
      <c r="K22" s="414"/>
    </row>
    <row r="23" spans="1:11" ht="21" x14ac:dyDescent="0.25">
      <c r="A23" s="161" t="s">
        <v>556</v>
      </c>
      <c r="B23" s="418" t="s">
        <v>871</v>
      </c>
      <c r="C23" s="518"/>
      <c r="D23" s="519">
        <v>6.3220000000000001</v>
      </c>
      <c r="E23" s="520">
        <f t="shared" si="0"/>
        <v>-6.3220000000000001</v>
      </c>
      <c r="F23" s="521"/>
      <c r="G23" s="522"/>
      <c r="H23" s="520">
        <f t="shared" si="1"/>
        <v>0</v>
      </c>
      <c r="I23" s="523"/>
      <c r="J23" s="163"/>
      <c r="K23" s="414"/>
    </row>
    <row r="24" spans="1:11" ht="21" x14ac:dyDescent="0.25">
      <c r="A24" s="161" t="s">
        <v>556</v>
      </c>
      <c r="B24" s="418" t="s">
        <v>999</v>
      </c>
      <c r="C24" s="518">
        <v>60</v>
      </c>
      <c r="D24" s="519"/>
      <c r="E24" s="520">
        <f t="shared" si="0"/>
        <v>60</v>
      </c>
      <c r="F24" s="521"/>
      <c r="G24" s="522"/>
      <c r="H24" s="520">
        <f t="shared" si="1"/>
        <v>0</v>
      </c>
      <c r="I24" s="523"/>
      <c r="J24" s="163"/>
      <c r="K24" s="414"/>
    </row>
    <row r="25" spans="1:11" ht="21" x14ac:dyDescent="0.25">
      <c r="A25" s="161" t="s">
        <v>556</v>
      </c>
      <c r="B25" s="418" t="s">
        <v>872</v>
      </c>
      <c r="C25" s="518">
        <v>13</v>
      </c>
      <c r="D25" s="519"/>
      <c r="E25" s="520">
        <f t="shared" si="0"/>
        <v>13</v>
      </c>
      <c r="F25" s="521"/>
      <c r="G25" s="522"/>
      <c r="H25" s="520">
        <f t="shared" si="1"/>
        <v>0</v>
      </c>
      <c r="I25" s="523"/>
      <c r="J25" s="163"/>
      <c r="K25" s="414"/>
    </row>
    <row r="26" spans="1:11" ht="21" x14ac:dyDescent="0.25">
      <c r="A26" s="161" t="s">
        <v>556</v>
      </c>
      <c r="B26" s="418" t="s">
        <v>873</v>
      </c>
      <c r="C26" s="518">
        <v>15</v>
      </c>
      <c r="D26" s="519"/>
      <c r="E26" s="520">
        <f t="shared" si="0"/>
        <v>15</v>
      </c>
      <c r="F26" s="521"/>
      <c r="G26" s="522"/>
      <c r="H26" s="520">
        <f t="shared" si="1"/>
        <v>0</v>
      </c>
      <c r="I26" s="523"/>
      <c r="J26" s="163"/>
      <c r="K26" s="414"/>
    </row>
    <row r="27" spans="1:11" ht="41.4" x14ac:dyDescent="0.25">
      <c r="A27" s="161" t="s">
        <v>556</v>
      </c>
      <c r="B27" s="418" t="s">
        <v>874</v>
      </c>
      <c r="C27" s="518">
        <v>4</v>
      </c>
      <c r="D27" s="519"/>
      <c r="E27" s="520">
        <f t="shared" si="0"/>
        <v>4</v>
      </c>
      <c r="F27" s="521"/>
      <c r="G27" s="522"/>
      <c r="H27" s="520">
        <f t="shared" si="1"/>
        <v>0</v>
      </c>
      <c r="I27" s="523"/>
      <c r="J27" s="163"/>
      <c r="K27" s="414"/>
    </row>
    <row r="28" spans="1:11" ht="41.4" x14ac:dyDescent="0.25">
      <c r="A28" s="161" t="s">
        <v>556</v>
      </c>
      <c r="B28" s="418" t="s">
        <v>875</v>
      </c>
      <c r="C28" s="518">
        <v>9.5</v>
      </c>
      <c r="D28" s="519">
        <v>0.15</v>
      </c>
      <c r="E28" s="520">
        <f t="shared" si="0"/>
        <v>9.35</v>
      </c>
      <c r="F28" s="521"/>
      <c r="G28" s="522"/>
      <c r="H28" s="520">
        <f t="shared" si="1"/>
        <v>0</v>
      </c>
      <c r="I28" s="523"/>
      <c r="J28" s="163"/>
      <c r="K28" s="414"/>
    </row>
    <row r="29" spans="1:11" ht="31.2" x14ac:dyDescent="0.25">
      <c r="A29" s="161" t="s">
        <v>556</v>
      </c>
      <c r="B29" s="418" t="s">
        <v>876</v>
      </c>
      <c r="C29" s="518">
        <v>6</v>
      </c>
      <c r="D29" s="519"/>
      <c r="E29" s="520">
        <f t="shared" si="0"/>
        <v>6</v>
      </c>
      <c r="F29" s="521"/>
      <c r="G29" s="522"/>
      <c r="H29" s="520">
        <f t="shared" si="1"/>
        <v>0</v>
      </c>
      <c r="I29" s="523"/>
      <c r="J29" s="163"/>
      <c r="K29" s="414"/>
    </row>
    <row r="30" spans="1:11" ht="21" x14ac:dyDescent="0.25">
      <c r="A30" s="161" t="s">
        <v>556</v>
      </c>
      <c r="B30" s="418" t="s">
        <v>877</v>
      </c>
      <c r="C30" s="518">
        <v>7</v>
      </c>
      <c r="D30" s="519"/>
      <c r="E30" s="520">
        <f t="shared" si="0"/>
        <v>7</v>
      </c>
      <c r="F30" s="521"/>
      <c r="G30" s="522"/>
      <c r="H30" s="520">
        <f t="shared" si="1"/>
        <v>0</v>
      </c>
      <c r="I30" s="523"/>
      <c r="J30" s="163"/>
      <c r="K30" s="414"/>
    </row>
    <row r="31" spans="1:11" ht="21" x14ac:dyDescent="0.25">
      <c r="A31" s="161" t="s">
        <v>556</v>
      </c>
      <c r="B31" s="418" t="s">
        <v>878</v>
      </c>
      <c r="C31" s="518">
        <v>12</v>
      </c>
      <c r="D31" s="519"/>
      <c r="E31" s="520">
        <f t="shared" si="0"/>
        <v>12</v>
      </c>
      <c r="F31" s="521"/>
      <c r="G31" s="522"/>
      <c r="H31" s="520">
        <f t="shared" si="1"/>
        <v>0</v>
      </c>
      <c r="I31" s="523"/>
      <c r="J31" s="163"/>
      <c r="K31" s="414"/>
    </row>
    <row r="32" spans="1:11" ht="21" x14ac:dyDescent="0.25">
      <c r="A32" s="161" t="s">
        <v>556</v>
      </c>
      <c r="B32" s="418" t="s">
        <v>879</v>
      </c>
      <c r="C32" s="518">
        <v>20</v>
      </c>
      <c r="D32" s="519"/>
      <c r="E32" s="520">
        <f t="shared" si="0"/>
        <v>20</v>
      </c>
      <c r="F32" s="521"/>
      <c r="G32" s="522"/>
      <c r="H32" s="520">
        <f t="shared" si="1"/>
        <v>0</v>
      </c>
      <c r="I32" s="523"/>
      <c r="J32" s="163"/>
      <c r="K32" s="414"/>
    </row>
    <row r="33" spans="1:11" ht="61.8" x14ac:dyDescent="0.25">
      <c r="A33" s="161" t="s">
        <v>556</v>
      </c>
      <c r="B33" s="418" t="s">
        <v>1000</v>
      </c>
      <c r="C33" s="518">
        <v>208.35</v>
      </c>
      <c r="D33" s="519">
        <v>0.39</v>
      </c>
      <c r="E33" s="520">
        <f t="shared" si="0"/>
        <v>207.96</v>
      </c>
      <c r="F33" s="521"/>
      <c r="G33" s="522"/>
      <c r="H33" s="520">
        <f t="shared" si="1"/>
        <v>0</v>
      </c>
      <c r="I33" s="523"/>
      <c r="J33" s="163"/>
      <c r="K33" s="414"/>
    </row>
    <row r="34" spans="1:11" ht="12.9" customHeight="1" x14ac:dyDescent="0.25">
      <c r="A34" s="161" t="s">
        <v>557</v>
      </c>
      <c r="B34" s="162" t="s">
        <v>272</v>
      </c>
      <c r="C34" s="521"/>
      <c r="D34" s="522"/>
      <c r="E34" s="520">
        <f t="shared" si="0"/>
        <v>0</v>
      </c>
      <c r="F34" s="521"/>
      <c r="G34" s="522"/>
      <c r="H34" s="520">
        <f>F34-G34</f>
        <v>0</v>
      </c>
      <c r="I34" s="523"/>
      <c r="J34" s="163"/>
      <c r="K34" s="160" t="s">
        <v>586</v>
      </c>
    </row>
    <row r="35" spans="1:11" s="167" customFormat="1" ht="12.9" customHeight="1" x14ac:dyDescent="0.25">
      <c r="A35" s="164" t="s">
        <v>587</v>
      </c>
      <c r="B35" s="165" t="s">
        <v>272</v>
      </c>
      <c r="C35" s="524">
        <f>SUM(C10:C34)</f>
        <v>511.92999999999995</v>
      </c>
      <c r="D35" s="524">
        <f t="shared" ref="D35:I35" si="2">SUM(D10:D34)</f>
        <v>90.382000000000019</v>
      </c>
      <c r="E35" s="524">
        <f t="shared" si="2"/>
        <v>421.548</v>
      </c>
      <c r="F35" s="524">
        <f t="shared" si="2"/>
        <v>0</v>
      </c>
      <c r="G35" s="524">
        <f t="shared" si="2"/>
        <v>0</v>
      </c>
      <c r="H35" s="524">
        <f t="shared" si="2"/>
        <v>0</v>
      </c>
      <c r="I35" s="524">
        <f t="shared" si="2"/>
        <v>0</v>
      </c>
      <c r="J35" s="166"/>
      <c r="K35" s="620" t="s">
        <v>588</v>
      </c>
    </row>
    <row r="36" spans="1:11" ht="21" x14ac:dyDescent="0.25">
      <c r="A36" s="161" t="s">
        <v>589</v>
      </c>
      <c r="B36" s="162" t="s">
        <v>272</v>
      </c>
      <c r="C36" s="521"/>
      <c r="D36" s="522"/>
      <c r="E36" s="520">
        <f>C36-D36</f>
        <v>0</v>
      </c>
      <c r="F36" s="521"/>
      <c r="G36" s="522"/>
      <c r="H36" s="520">
        <f>F36-G36</f>
        <v>0</v>
      </c>
      <c r="I36" s="523"/>
      <c r="J36" s="163"/>
      <c r="K36" s="620"/>
    </row>
    <row r="37" spans="1:11" ht="31.2" x14ac:dyDescent="0.25">
      <c r="A37" s="161" t="s">
        <v>590</v>
      </c>
      <c r="B37" s="418" t="s">
        <v>880</v>
      </c>
      <c r="C37" s="518">
        <v>23.62</v>
      </c>
      <c r="D37" s="519">
        <v>3.07</v>
      </c>
      <c r="E37" s="520">
        <f>C37-D37</f>
        <v>20.55</v>
      </c>
      <c r="F37" s="521"/>
      <c r="G37" s="522"/>
      <c r="H37" s="520">
        <f>F37-G37</f>
        <v>0</v>
      </c>
      <c r="I37" s="523"/>
      <c r="J37" s="163"/>
      <c r="K37" s="154"/>
    </row>
    <row r="38" spans="1:11" ht="41.4" x14ac:dyDescent="0.25">
      <c r="A38" s="161" t="s">
        <v>590</v>
      </c>
      <c r="B38" s="418" t="s">
        <v>881</v>
      </c>
      <c r="C38" s="518">
        <v>5.73</v>
      </c>
      <c r="D38" s="519"/>
      <c r="E38" s="520">
        <f t="shared" ref="E38:E48" si="3">C38-D38</f>
        <v>5.73</v>
      </c>
      <c r="F38" s="521"/>
      <c r="G38" s="522"/>
      <c r="H38" s="520"/>
      <c r="I38" s="523"/>
      <c r="J38" s="163"/>
      <c r="K38" s="154"/>
    </row>
    <row r="39" spans="1:11" ht="51.6" x14ac:dyDescent="0.25">
      <c r="A39" s="161" t="s">
        <v>590</v>
      </c>
      <c r="B39" s="418" t="s">
        <v>882</v>
      </c>
      <c r="C39" s="518">
        <v>20.53</v>
      </c>
      <c r="D39" s="519"/>
      <c r="E39" s="520">
        <f t="shared" si="3"/>
        <v>20.53</v>
      </c>
      <c r="F39" s="521"/>
      <c r="G39" s="522"/>
      <c r="H39" s="520"/>
      <c r="I39" s="523"/>
      <c r="J39" s="163"/>
      <c r="K39" s="154"/>
    </row>
    <row r="40" spans="1:11" ht="51.6" x14ac:dyDescent="0.25">
      <c r="A40" s="161" t="s">
        <v>590</v>
      </c>
      <c r="B40" s="418" t="s">
        <v>883</v>
      </c>
      <c r="C40" s="518">
        <v>25</v>
      </c>
      <c r="D40" s="519"/>
      <c r="E40" s="520">
        <f t="shared" si="3"/>
        <v>25</v>
      </c>
      <c r="F40" s="521"/>
      <c r="G40" s="522"/>
      <c r="H40" s="520"/>
      <c r="I40" s="523"/>
      <c r="J40" s="163"/>
      <c r="K40" s="154"/>
    </row>
    <row r="41" spans="1:11" ht="51.6" x14ac:dyDescent="0.25">
      <c r="A41" s="161" t="s">
        <v>590</v>
      </c>
      <c r="B41" s="418" t="s">
        <v>1019</v>
      </c>
      <c r="C41" s="518">
        <v>83.5</v>
      </c>
      <c r="D41" s="519"/>
      <c r="E41" s="520">
        <f t="shared" si="3"/>
        <v>83.5</v>
      </c>
      <c r="F41" s="521"/>
      <c r="G41" s="522"/>
      <c r="H41" s="520"/>
      <c r="I41" s="523"/>
      <c r="J41" s="163"/>
      <c r="K41" s="154"/>
    </row>
    <row r="42" spans="1:11" ht="51.6" x14ac:dyDescent="0.25">
      <c r="A42" s="161" t="s">
        <v>590</v>
      </c>
      <c r="B42" s="418" t="s">
        <v>884</v>
      </c>
      <c r="C42" s="518">
        <v>5.43</v>
      </c>
      <c r="D42" s="519"/>
      <c r="E42" s="520">
        <f t="shared" si="3"/>
        <v>5.43</v>
      </c>
      <c r="F42" s="521"/>
      <c r="G42" s="522"/>
      <c r="H42" s="520"/>
      <c r="I42" s="523"/>
      <c r="J42" s="163"/>
      <c r="K42" s="154"/>
    </row>
    <row r="43" spans="1:11" ht="21" x14ac:dyDescent="0.25">
      <c r="A43" s="161" t="s">
        <v>590</v>
      </c>
      <c r="B43" s="418" t="s">
        <v>1020</v>
      </c>
      <c r="C43" s="518">
        <v>1.6</v>
      </c>
      <c r="D43" s="519"/>
      <c r="E43" s="520">
        <f t="shared" si="3"/>
        <v>1.6</v>
      </c>
      <c r="F43" s="521"/>
      <c r="G43" s="522"/>
      <c r="H43" s="520"/>
      <c r="I43" s="523"/>
      <c r="J43" s="163"/>
      <c r="K43" s="154"/>
    </row>
    <row r="44" spans="1:11" ht="72" x14ac:dyDescent="0.25">
      <c r="A44" s="161" t="s">
        <v>590</v>
      </c>
      <c r="B44" s="418" t="s">
        <v>885</v>
      </c>
      <c r="C44" s="518">
        <v>3.2</v>
      </c>
      <c r="D44" s="519"/>
      <c r="E44" s="520">
        <f t="shared" si="3"/>
        <v>3.2</v>
      </c>
      <c r="F44" s="521"/>
      <c r="G44" s="522"/>
      <c r="H44" s="520"/>
      <c r="I44" s="523"/>
      <c r="J44" s="163"/>
      <c r="K44" s="154"/>
    </row>
    <row r="45" spans="1:11" ht="31.2" x14ac:dyDescent="0.25">
      <c r="A45" s="161" t="s">
        <v>590</v>
      </c>
      <c r="B45" s="418" t="s">
        <v>886</v>
      </c>
      <c r="C45" s="518">
        <v>0.4</v>
      </c>
      <c r="D45" s="519"/>
      <c r="E45" s="520">
        <f t="shared" si="3"/>
        <v>0.4</v>
      </c>
      <c r="F45" s="521"/>
      <c r="G45" s="522"/>
      <c r="H45" s="520"/>
      <c r="I45" s="523"/>
      <c r="J45" s="163"/>
      <c r="K45" s="154"/>
    </row>
    <row r="46" spans="1:11" ht="41.4" x14ac:dyDescent="0.25">
      <c r="A46" s="161" t="s">
        <v>590</v>
      </c>
      <c r="B46" s="418" t="s">
        <v>1021</v>
      </c>
      <c r="C46" s="518"/>
      <c r="D46" s="519">
        <v>0.99</v>
      </c>
      <c r="E46" s="520">
        <f t="shared" si="3"/>
        <v>-0.99</v>
      </c>
      <c r="F46" s="521"/>
      <c r="G46" s="522"/>
      <c r="H46" s="520"/>
      <c r="I46" s="523"/>
      <c r="J46" s="163"/>
      <c r="K46" s="154"/>
    </row>
    <row r="47" spans="1:11" ht="41.4" x14ac:dyDescent="0.25">
      <c r="A47" s="161" t="s">
        <v>590</v>
      </c>
      <c r="B47" s="418" t="s">
        <v>887</v>
      </c>
      <c r="C47" s="518">
        <v>2E-3</v>
      </c>
      <c r="D47" s="519">
        <v>50.89</v>
      </c>
      <c r="E47" s="520">
        <f t="shared" si="3"/>
        <v>-50.887999999999998</v>
      </c>
      <c r="F47" s="521"/>
      <c r="G47" s="522"/>
      <c r="H47" s="520"/>
      <c r="I47" s="523"/>
      <c r="J47" s="163"/>
      <c r="K47" s="154"/>
    </row>
    <row r="48" spans="1:11" ht="21" x14ac:dyDescent="0.25">
      <c r="A48" s="161" t="s">
        <v>590</v>
      </c>
      <c r="B48" s="418" t="s">
        <v>888</v>
      </c>
      <c r="C48" s="518">
        <v>10</v>
      </c>
      <c r="D48" s="519"/>
      <c r="E48" s="520">
        <f t="shared" si="3"/>
        <v>10</v>
      </c>
      <c r="F48" s="521"/>
      <c r="G48" s="522"/>
      <c r="H48" s="520"/>
      <c r="I48" s="523"/>
      <c r="J48" s="163"/>
      <c r="K48" s="154"/>
    </row>
    <row r="49" spans="1:11" ht="31.2" x14ac:dyDescent="0.25">
      <c r="A49" s="161" t="s">
        <v>560</v>
      </c>
      <c r="B49" s="162" t="s">
        <v>272</v>
      </c>
      <c r="C49" s="521">
        <v>69</v>
      </c>
      <c r="D49" s="522"/>
      <c r="E49" s="520">
        <f>C49-D49</f>
        <v>69</v>
      </c>
      <c r="F49" s="521"/>
      <c r="G49" s="522"/>
      <c r="H49" s="520">
        <f>F49-G49</f>
        <v>0</v>
      </c>
      <c r="I49" s="523"/>
      <c r="J49" s="163"/>
      <c r="K49" s="154"/>
    </row>
    <row r="50" spans="1:11" s="171" customFormat="1" x14ac:dyDescent="0.25">
      <c r="A50" s="164" t="s">
        <v>591</v>
      </c>
      <c r="B50" s="168" t="s">
        <v>272</v>
      </c>
      <c r="C50" s="524">
        <f t="shared" ref="C50:I50" si="4">SUM(C36:C49)</f>
        <v>248.012</v>
      </c>
      <c r="D50" s="524">
        <f t="shared" si="4"/>
        <v>54.95</v>
      </c>
      <c r="E50" s="524">
        <f t="shared" si="4"/>
        <v>193.06199999999998</v>
      </c>
      <c r="F50" s="524">
        <f t="shared" si="4"/>
        <v>0</v>
      </c>
      <c r="G50" s="524">
        <f t="shared" si="4"/>
        <v>0</v>
      </c>
      <c r="H50" s="524">
        <f t="shared" si="4"/>
        <v>0</v>
      </c>
      <c r="I50" s="524">
        <f t="shared" si="4"/>
        <v>0</v>
      </c>
      <c r="J50" s="169"/>
      <c r="K50" s="170"/>
    </row>
    <row r="51" spans="1:11" ht="21" x14ac:dyDescent="0.25">
      <c r="A51" s="161" t="s">
        <v>561</v>
      </c>
      <c r="B51" s="162" t="s">
        <v>889</v>
      </c>
      <c r="C51" s="521">
        <v>6</v>
      </c>
      <c r="D51" s="522">
        <v>0</v>
      </c>
      <c r="E51" s="520">
        <f>C51-D51</f>
        <v>6</v>
      </c>
      <c r="F51" s="521"/>
      <c r="G51" s="522"/>
      <c r="H51" s="520">
        <f>F51-G51</f>
        <v>0</v>
      </c>
      <c r="I51" s="523"/>
      <c r="J51" s="163"/>
      <c r="K51" s="154"/>
    </row>
    <row r="52" spans="1:11" ht="21" x14ac:dyDescent="0.25">
      <c r="A52" s="161" t="s">
        <v>592</v>
      </c>
      <c r="B52" s="162" t="s">
        <v>1018</v>
      </c>
      <c r="C52" s="521">
        <v>229.1</v>
      </c>
      <c r="D52" s="522"/>
      <c r="E52" s="520">
        <f>C52-D52</f>
        <v>229.1</v>
      </c>
      <c r="F52" s="521"/>
      <c r="G52" s="522"/>
      <c r="H52" s="520">
        <f>F52-G52</f>
        <v>0</v>
      </c>
      <c r="I52" s="523"/>
      <c r="J52" s="163"/>
      <c r="K52" s="154"/>
    </row>
    <row r="53" spans="1:11" ht="31.2" x14ac:dyDescent="0.25">
      <c r="A53" s="161" t="s">
        <v>563</v>
      </c>
      <c r="B53" s="461" t="s">
        <v>996</v>
      </c>
      <c r="C53" s="521">
        <v>30</v>
      </c>
      <c r="D53" s="522"/>
      <c r="E53" s="520">
        <f>C53-D53</f>
        <v>30</v>
      </c>
      <c r="F53" s="521"/>
      <c r="G53" s="522"/>
      <c r="H53" s="520">
        <f>F53-G53</f>
        <v>0</v>
      </c>
      <c r="I53" s="523"/>
      <c r="J53" s="163"/>
      <c r="K53" s="154"/>
    </row>
    <row r="54" spans="1:11" ht="21" x14ac:dyDescent="0.25">
      <c r="A54" s="161" t="s">
        <v>593</v>
      </c>
      <c r="B54" s="162"/>
      <c r="C54" s="521"/>
      <c r="D54" s="522"/>
      <c r="E54" s="520"/>
      <c r="F54" s="521"/>
      <c r="G54" s="522"/>
      <c r="H54" s="520"/>
      <c r="I54" s="523"/>
      <c r="J54" s="163"/>
      <c r="K54" s="154"/>
    </row>
    <row r="55" spans="1:11" s="171" customFormat="1" x14ac:dyDescent="0.25">
      <c r="A55" s="164" t="s">
        <v>594</v>
      </c>
      <c r="B55" s="168" t="s">
        <v>272</v>
      </c>
      <c r="C55" s="524">
        <f>SUM(C51:C54)</f>
        <v>265.10000000000002</v>
      </c>
      <c r="D55" s="524">
        <f t="shared" ref="D55:I55" si="5">SUM(D51:D54)</f>
        <v>0</v>
      </c>
      <c r="E55" s="524">
        <f t="shared" si="5"/>
        <v>265.10000000000002</v>
      </c>
      <c r="F55" s="524">
        <f t="shared" si="5"/>
        <v>0</v>
      </c>
      <c r="G55" s="524">
        <f t="shared" si="5"/>
        <v>0</v>
      </c>
      <c r="H55" s="524">
        <f t="shared" si="5"/>
        <v>0</v>
      </c>
      <c r="I55" s="524">
        <f t="shared" si="5"/>
        <v>0</v>
      </c>
      <c r="J55" s="169"/>
      <c r="K55" s="170"/>
    </row>
    <row r="56" spans="1:11" x14ac:dyDescent="0.25">
      <c r="A56" s="172" t="s">
        <v>595</v>
      </c>
      <c r="B56" s="162" t="s">
        <v>272</v>
      </c>
      <c r="C56" s="525">
        <f>C35+C50+C55</f>
        <v>1025.0419999999999</v>
      </c>
      <c r="D56" s="525">
        <f t="shared" ref="D56:I56" si="6">D35+D50+D55</f>
        <v>145.33200000000002</v>
      </c>
      <c r="E56" s="525">
        <f t="shared" si="6"/>
        <v>879.71</v>
      </c>
      <c r="F56" s="525">
        <f t="shared" si="6"/>
        <v>0</v>
      </c>
      <c r="G56" s="525">
        <f t="shared" si="6"/>
        <v>0</v>
      </c>
      <c r="H56" s="525">
        <f t="shared" si="6"/>
        <v>0</v>
      </c>
      <c r="I56" s="525">
        <f t="shared" si="6"/>
        <v>0</v>
      </c>
      <c r="J56" s="163"/>
      <c r="K56" s="154"/>
    </row>
    <row r="57" spans="1:11" x14ac:dyDescent="0.25">
      <c r="A57" s="56"/>
      <c r="B57"/>
      <c r="C57"/>
      <c r="D57"/>
      <c r="E57"/>
      <c r="F57"/>
      <c r="G57"/>
      <c r="H57"/>
      <c r="I57"/>
      <c r="J57" s="40"/>
      <c r="K57" s="154"/>
    </row>
    <row r="58" spans="1:11" x14ac:dyDescent="0.25">
      <c r="A58" s="34" t="s">
        <v>596</v>
      </c>
      <c r="B58"/>
      <c r="C58" s="460"/>
      <c r="D58"/>
      <c r="E58" s="460"/>
      <c r="F58"/>
      <c r="G58"/>
      <c r="H58"/>
      <c r="I58"/>
      <c r="J58" s="40"/>
      <c r="K58" s="154"/>
    </row>
    <row r="59" spans="1:11" x14ac:dyDescent="0.25">
      <c r="A59" s="621" t="s">
        <v>597</v>
      </c>
      <c r="B59" s="621"/>
      <c r="C59" s="621"/>
      <c r="D59" s="621"/>
      <c r="E59" s="174"/>
      <c r="F59"/>
      <c r="G59"/>
      <c r="H59"/>
      <c r="I59"/>
      <c r="J59" s="40"/>
      <c r="K59" s="154"/>
    </row>
    <row r="60" spans="1:11" x14ac:dyDescent="0.25">
      <c r="A60" s="621" t="s">
        <v>598</v>
      </c>
      <c r="B60" s="621"/>
      <c r="C60" s="621"/>
      <c r="D60" s="621"/>
      <c r="E60" s="174"/>
      <c r="F60"/>
      <c r="G60"/>
      <c r="H60"/>
      <c r="I60"/>
      <c r="J60" s="40"/>
      <c r="K60" s="154"/>
    </row>
    <row r="61" spans="1:11" x14ac:dyDescent="0.25">
      <c r="A61" s="15"/>
      <c r="B61" s="15"/>
      <c r="C61" s="15"/>
      <c r="D61" s="15"/>
      <c r="E61" s="15"/>
      <c r="F61" s="15"/>
      <c r="G61" s="15"/>
      <c r="H61" s="15"/>
      <c r="I61" s="15"/>
      <c r="J61" s="144"/>
      <c r="K61" s="154"/>
    </row>
    <row r="62" spans="1:11" x14ac:dyDescent="0.25">
      <c r="A62" s="7" t="s">
        <v>599</v>
      </c>
      <c r="K62" s="154"/>
    </row>
    <row r="64" spans="1:11" s="177" customFormat="1" ht="39.6" x14ac:dyDescent="0.25">
      <c r="A64" s="64" t="s">
        <v>600</v>
      </c>
      <c r="B64" s="64" t="s">
        <v>601</v>
      </c>
      <c r="C64" s="62" t="s">
        <v>519</v>
      </c>
      <c r="D64" s="62" t="s">
        <v>602</v>
      </c>
      <c r="E64" s="62" t="s">
        <v>603</v>
      </c>
      <c r="F64" s="94" t="s">
        <v>604</v>
      </c>
      <c r="G64" s="2"/>
      <c r="H64" s="2"/>
      <c r="I64"/>
      <c r="J64" s="175"/>
      <c r="K64" s="176" t="s">
        <v>605</v>
      </c>
    </row>
    <row r="65" spans="1:11" s="177" customFormat="1" ht="105.6" x14ac:dyDescent="0.25">
      <c r="A65" s="178" t="s">
        <v>891</v>
      </c>
      <c r="B65" s="179" t="s">
        <v>892</v>
      </c>
      <c r="C65" s="178">
        <v>0.1</v>
      </c>
      <c r="D65" s="178"/>
      <c r="E65" s="178" t="s">
        <v>893</v>
      </c>
      <c r="F65" s="428"/>
      <c r="G65" s="2"/>
      <c r="H65" s="2"/>
      <c r="I65"/>
      <c r="J65" s="175"/>
      <c r="K65" s="176"/>
    </row>
    <row r="66" spans="1:11" s="177" customFormat="1" ht="66" x14ac:dyDescent="0.25">
      <c r="A66" s="178" t="s">
        <v>894</v>
      </c>
      <c r="B66" s="179" t="s">
        <v>895</v>
      </c>
      <c r="C66" s="178">
        <v>7.37</v>
      </c>
      <c r="D66" s="178"/>
      <c r="E66" s="178" t="s">
        <v>893</v>
      </c>
      <c r="F66" s="428"/>
      <c r="G66" s="2"/>
      <c r="H66" s="2"/>
      <c r="I66"/>
      <c r="J66" s="175"/>
      <c r="K66" s="176"/>
    </row>
    <row r="67" spans="1:11" s="177" customFormat="1" ht="118.8" x14ac:dyDescent="0.25">
      <c r="A67" s="178" t="s">
        <v>896</v>
      </c>
      <c r="B67" s="179" t="s">
        <v>897</v>
      </c>
      <c r="C67" s="178">
        <v>6</v>
      </c>
      <c r="D67" s="178"/>
      <c r="E67" s="178" t="s">
        <v>893</v>
      </c>
      <c r="F67" s="428"/>
      <c r="G67" s="2"/>
      <c r="H67" s="2"/>
      <c r="I67"/>
      <c r="J67" s="175"/>
      <c r="K67" s="176"/>
    </row>
    <row r="68" spans="1:11" s="177" customFormat="1" ht="39.6" x14ac:dyDescent="0.25">
      <c r="A68" s="178" t="s">
        <v>898</v>
      </c>
      <c r="B68" s="179" t="s">
        <v>899</v>
      </c>
      <c r="C68" s="178">
        <v>1</v>
      </c>
      <c r="D68" s="178"/>
      <c r="E68" s="178" t="s">
        <v>893</v>
      </c>
      <c r="F68" s="428"/>
      <c r="G68" s="2"/>
      <c r="H68" s="2"/>
      <c r="I68"/>
      <c r="J68" s="175"/>
      <c r="K68" s="176"/>
    </row>
    <row r="69" spans="1:11" s="177" customFormat="1" ht="92.4" x14ac:dyDescent="0.25">
      <c r="A69" s="178" t="s">
        <v>900</v>
      </c>
      <c r="B69" s="179" t="s">
        <v>901</v>
      </c>
      <c r="C69" s="178">
        <v>0.6</v>
      </c>
      <c r="D69" s="178"/>
      <c r="E69" s="178" t="s">
        <v>893</v>
      </c>
      <c r="F69" s="428"/>
      <c r="G69" s="2"/>
      <c r="H69" s="2"/>
      <c r="I69"/>
      <c r="J69" s="175"/>
      <c r="K69" s="176"/>
    </row>
    <row r="70" spans="1:11" s="177" customFormat="1" ht="52.8" x14ac:dyDescent="0.25">
      <c r="A70" s="178" t="s">
        <v>902</v>
      </c>
      <c r="B70" s="179" t="s">
        <v>899</v>
      </c>
      <c r="C70" s="178">
        <v>0.5</v>
      </c>
      <c r="D70" s="178"/>
      <c r="E70" s="178" t="s">
        <v>893</v>
      </c>
      <c r="F70" s="428"/>
      <c r="G70" s="2"/>
      <c r="H70" s="2"/>
      <c r="I70"/>
      <c r="J70" s="175"/>
      <c r="K70" s="176"/>
    </row>
    <row r="71" spans="1:11" s="177" customFormat="1" ht="81.599999999999994" x14ac:dyDescent="0.25">
      <c r="A71" s="178" t="s">
        <v>1022</v>
      </c>
      <c r="B71" s="179" t="s">
        <v>897</v>
      </c>
      <c r="C71" s="178">
        <v>0.5</v>
      </c>
      <c r="D71" s="178"/>
      <c r="E71" s="178" t="s">
        <v>893</v>
      </c>
      <c r="F71" s="428"/>
      <c r="G71" s="2"/>
      <c r="H71" s="2"/>
      <c r="I71"/>
      <c r="J71" s="175"/>
      <c r="K71" s="176"/>
    </row>
    <row r="72" spans="1:11" s="177" customFormat="1" ht="39.6" x14ac:dyDescent="0.25">
      <c r="A72" s="178" t="s">
        <v>903</v>
      </c>
      <c r="B72" s="179" t="s">
        <v>897</v>
      </c>
      <c r="C72" s="178">
        <v>4</v>
      </c>
      <c r="D72" s="178"/>
      <c r="E72" s="178" t="s">
        <v>893</v>
      </c>
      <c r="F72" s="428"/>
      <c r="G72" s="2"/>
      <c r="H72" s="2"/>
      <c r="I72"/>
      <c r="J72" s="175"/>
      <c r="K72" s="176"/>
    </row>
    <row r="73" spans="1:11" s="177" customFormat="1" x14ac:dyDescent="0.25">
      <c r="A73" s="178" t="s">
        <v>606</v>
      </c>
      <c r="B73" s="179"/>
      <c r="C73" s="178">
        <v>0.8</v>
      </c>
      <c r="D73" s="178"/>
      <c r="E73" s="178"/>
      <c r="F73" s="428">
        <v>5871</v>
      </c>
      <c r="G73" s="2"/>
      <c r="H73" s="2"/>
      <c r="I73"/>
      <c r="J73" s="175"/>
      <c r="K73" s="176"/>
    </row>
    <row r="74" spans="1:11" ht="13.35" customHeight="1" x14ac:dyDescent="0.25">
      <c r="A74" s="622" t="s">
        <v>398</v>
      </c>
      <c r="B74" s="622"/>
      <c r="C74" s="398">
        <f>SUM(C65:C73)</f>
        <v>20.87</v>
      </c>
      <c r="D74" s="399">
        <f>SUM(D65:D73)</f>
        <v>0</v>
      </c>
      <c r="E74" s="180"/>
      <c r="F74" s="429">
        <f>SUM(F65:F73)</f>
        <v>5871</v>
      </c>
      <c r="I74"/>
      <c r="J74" s="181"/>
    </row>
    <row r="75" spans="1:11" x14ac:dyDescent="0.25">
      <c r="A75" s="15"/>
      <c r="B75" s="15"/>
      <c r="C75" s="15"/>
      <c r="D75" s="15"/>
      <c r="E75" s="182"/>
      <c r="F75" s="182"/>
    </row>
    <row r="76" spans="1:11" x14ac:dyDescent="0.25">
      <c r="A76" s="15"/>
      <c r="B76" s="15"/>
      <c r="C76" s="15"/>
      <c r="D76" s="15"/>
      <c r="E76" s="49"/>
      <c r="F76" s="49"/>
      <c r="G76" s="49"/>
      <c r="H76" s="49"/>
    </row>
    <row r="77" spans="1:11" x14ac:dyDescent="0.25">
      <c r="A77" s="7" t="s">
        <v>607</v>
      </c>
      <c r="C77" s="459"/>
      <c r="D77" s="15"/>
      <c r="E77"/>
    </row>
    <row r="78" spans="1:11" x14ac:dyDescent="0.25">
      <c r="A78" s="15" t="s">
        <v>608</v>
      </c>
      <c r="B78" s="15"/>
      <c r="C78" s="15"/>
      <c r="D78" s="15"/>
      <c r="E78" s="95">
        <v>24.1</v>
      </c>
      <c r="F78" s="15"/>
      <c r="G78" s="15"/>
      <c r="H78" s="15"/>
    </row>
    <row r="79" spans="1:11" x14ac:dyDescent="0.25">
      <c r="A79" s="15" t="s">
        <v>609</v>
      </c>
      <c r="B79" s="15"/>
      <c r="C79" s="15"/>
      <c r="D79" s="15"/>
      <c r="E79" s="427">
        <v>253</v>
      </c>
      <c r="F79" s="15"/>
      <c r="G79" s="15"/>
      <c r="H79" s="15"/>
    </row>
    <row r="80" spans="1:11" x14ac:dyDescent="0.25">
      <c r="A80" s="15"/>
      <c r="B80" s="15"/>
      <c r="C80" s="15"/>
      <c r="D80" s="15"/>
      <c r="E80" s="15"/>
      <c r="F80" s="15"/>
      <c r="G80" s="15"/>
      <c r="H80" s="15"/>
    </row>
    <row r="82" spans="1:256" x14ac:dyDescent="0.25">
      <c r="A82" s="7" t="s">
        <v>610</v>
      </c>
      <c r="E82" s="78" t="s">
        <v>843</v>
      </c>
    </row>
    <row r="83" spans="1:256" x14ac:dyDescent="0.25">
      <c r="A83"/>
      <c r="B83"/>
      <c r="C83"/>
      <c r="D83"/>
      <c r="E83"/>
      <c r="F83"/>
      <c r="G83"/>
      <c r="H83"/>
      <c r="I83"/>
      <c r="J83" s="40"/>
      <c r="K83" s="154"/>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x14ac:dyDescent="0.25">
      <c r="A84" s="34" t="s">
        <v>611</v>
      </c>
      <c r="B84"/>
      <c r="C84"/>
      <c r="D84"/>
      <c r="E84"/>
      <c r="F84"/>
      <c r="G84"/>
      <c r="H84"/>
      <c r="I84"/>
      <c r="J84" s="40"/>
      <c r="K84" s="15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25.65" customHeight="1" x14ac:dyDescent="0.25">
      <c r="A85" s="623" t="s">
        <v>612</v>
      </c>
      <c r="B85" s="623"/>
      <c r="C85" s="623"/>
      <c r="D85" s="624" t="s">
        <v>613</v>
      </c>
      <c r="E85" s="624"/>
      <c r="F85" s="624" t="s">
        <v>614</v>
      </c>
      <c r="G85" s="624"/>
      <c r="H85" s="624" t="s">
        <v>615</v>
      </c>
      <c r="I85" s="624"/>
      <c r="J85" s="159"/>
      <c r="K85" s="154"/>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12.9" customHeight="1" x14ac:dyDescent="0.25">
      <c r="A86" s="623"/>
      <c r="B86" s="623"/>
      <c r="C86" s="623"/>
      <c r="D86" s="625"/>
      <c r="E86" s="625"/>
      <c r="F86" s="625"/>
      <c r="G86" s="625"/>
      <c r="H86" s="625"/>
      <c r="I86" s="625"/>
      <c r="J86" s="184"/>
      <c r="K86" s="154"/>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12.9" customHeight="1" x14ac:dyDescent="0.25">
      <c r="A87" s="623"/>
      <c r="B87" s="623"/>
      <c r="C87" s="623"/>
      <c r="D87" s="625"/>
      <c r="E87" s="625"/>
      <c r="F87" s="625"/>
      <c r="G87" s="625"/>
      <c r="H87" s="625"/>
      <c r="I87" s="625"/>
      <c r="J87" s="184"/>
      <c r="K87" s="154"/>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12.9" customHeight="1" x14ac:dyDescent="0.25">
      <c r="A88" s="626"/>
      <c r="B88" s="626"/>
      <c r="C88" s="626"/>
      <c r="D88" s="625"/>
      <c r="E88" s="625"/>
      <c r="F88" s="625"/>
      <c r="G88" s="625"/>
      <c r="H88" s="625"/>
      <c r="I88" s="625"/>
      <c r="J88" s="184"/>
      <c r="K88" s="154"/>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x14ac:dyDescent="0.25">
      <c r="A89" s="185"/>
      <c r="B89" s="185"/>
      <c r="C89" s="185"/>
      <c r="D89" s="186"/>
      <c r="E89" s="186"/>
      <c r="F89" s="186"/>
      <c r="G89"/>
      <c r="H89"/>
      <c r="I89"/>
      <c r="J89" s="184"/>
      <c r="K89" s="154"/>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x14ac:dyDescent="0.25">
      <c r="A90" s="185"/>
      <c r="B90" s="185"/>
      <c r="C90" s="185"/>
      <c r="D90" s="186"/>
      <c r="E90" s="186"/>
      <c r="F90" s="186"/>
      <c r="G90"/>
      <c r="H90"/>
      <c r="I90"/>
      <c r="J90" s="184"/>
      <c r="K90" s="154"/>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x14ac:dyDescent="0.25">
      <c r="A91" s="7" t="s">
        <v>616</v>
      </c>
      <c r="E91" s="78" t="s">
        <v>844</v>
      </c>
    </row>
    <row r="92" spans="1:256" x14ac:dyDescent="0.25">
      <c r="A92"/>
      <c r="B92"/>
      <c r="C92"/>
      <c r="D92"/>
      <c r="E92"/>
      <c r="F92"/>
      <c r="G92"/>
      <c r="H92"/>
      <c r="I92"/>
      <c r="J92" s="40"/>
      <c r="K92" s="154"/>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x14ac:dyDescent="0.25">
      <c r="A93" s="34" t="s">
        <v>617</v>
      </c>
      <c r="B93"/>
      <c r="C93"/>
      <c r="D93"/>
      <c r="E93"/>
      <c r="F93"/>
      <c r="G93"/>
      <c r="H93"/>
      <c r="I93"/>
      <c r="J93" s="40"/>
      <c r="K93" s="154"/>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25.65" customHeight="1" x14ac:dyDescent="0.25">
      <c r="A94" s="623" t="s">
        <v>612</v>
      </c>
      <c r="B94" s="623"/>
      <c r="C94" s="623"/>
      <c r="D94" s="624" t="s">
        <v>618</v>
      </c>
      <c r="E94" s="624"/>
      <c r="F94" s="624" t="s">
        <v>614</v>
      </c>
      <c r="G94" s="624"/>
      <c r="H94" s="624" t="s">
        <v>615</v>
      </c>
      <c r="I94" s="624"/>
      <c r="J94" s="159"/>
      <c r="K94" s="15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25.5" customHeight="1" x14ac:dyDescent="0.25">
      <c r="A95" s="627" t="s">
        <v>1001</v>
      </c>
      <c r="B95" s="628"/>
      <c r="C95" s="629"/>
      <c r="D95" s="625" t="s">
        <v>1002</v>
      </c>
      <c r="E95" s="625"/>
      <c r="F95" s="625" t="s">
        <v>1003</v>
      </c>
      <c r="G95" s="625"/>
      <c r="H95" s="625" t="s">
        <v>1004</v>
      </c>
      <c r="I95" s="625"/>
      <c r="J95" s="184"/>
      <c r="K95" s="154"/>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x14ac:dyDescent="0.25">
      <c r="A96" s="623"/>
      <c r="B96" s="623"/>
      <c r="C96" s="623"/>
      <c r="D96" s="625"/>
      <c r="E96" s="625"/>
      <c r="F96" s="625"/>
      <c r="G96" s="625"/>
      <c r="H96" s="625"/>
      <c r="I96" s="625"/>
      <c r="J96" s="184"/>
      <c r="K96" s="154"/>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x14ac:dyDescent="0.25">
      <c r="A97" s="626"/>
      <c r="B97" s="626"/>
      <c r="C97" s="626"/>
      <c r="D97" s="625"/>
      <c r="E97" s="625"/>
      <c r="F97" s="625"/>
      <c r="G97" s="625"/>
      <c r="H97" s="625"/>
      <c r="I97" s="625"/>
      <c r="J97" s="184"/>
      <c r="K97" s="154"/>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sheetData>
  <sheetProtection selectLockedCells="1" selectUnlockedCells="1"/>
  <mergeCells count="39">
    <mergeCell ref="A97:C97"/>
    <mergeCell ref="D97:E97"/>
    <mergeCell ref="F97:G97"/>
    <mergeCell ref="H97:I97"/>
    <mergeCell ref="A96:C96"/>
    <mergeCell ref="D96:E96"/>
    <mergeCell ref="F96:G96"/>
    <mergeCell ref="H96:I96"/>
    <mergeCell ref="A95:C95"/>
    <mergeCell ref="D95:E95"/>
    <mergeCell ref="F95:G95"/>
    <mergeCell ref="H95:I95"/>
    <mergeCell ref="A94:C94"/>
    <mergeCell ref="D94:E94"/>
    <mergeCell ref="F94:G94"/>
    <mergeCell ref="H94:I94"/>
    <mergeCell ref="A86:C86"/>
    <mergeCell ref="D86:E86"/>
    <mergeCell ref="F86:G86"/>
    <mergeCell ref="H86:I86"/>
    <mergeCell ref="A88:C88"/>
    <mergeCell ref="D88:E88"/>
    <mergeCell ref="F88:G88"/>
    <mergeCell ref="H88:I88"/>
    <mergeCell ref="A87:C87"/>
    <mergeCell ref="D87:E87"/>
    <mergeCell ref="F87:G87"/>
    <mergeCell ref="H87:I87"/>
    <mergeCell ref="A85:C85"/>
    <mergeCell ref="D85:E85"/>
    <mergeCell ref="A1:I1"/>
    <mergeCell ref="A2:I2"/>
    <mergeCell ref="F85:G85"/>
    <mergeCell ref="H85:I85"/>
    <mergeCell ref="K9:K10"/>
    <mergeCell ref="K35:K36"/>
    <mergeCell ref="A59:D59"/>
    <mergeCell ref="A60:D60"/>
    <mergeCell ref="A74:B74"/>
  </mergeCells>
  <dataValidations disablePrompts="1" count="3">
    <dataValidation type="list" operator="equal" allowBlank="1" sqref="E82 E91">
      <formula1>"Oui,Non"</formula1>
      <formula2>0</formula2>
    </dataValidation>
    <dataValidation type="list" operator="equal" allowBlank="1" showErrorMessage="1" sqref="B65:B72">
      <formula1>"Archives personnelles et familiales,Archives scientifiques,Archives cultuelles,Archives d’associations, de partis politiques, de syndicats,Archives d’entreprises,Archives d’architectes,Archives de photographes,Dossiers clients et autres archives des offic"</formula1>
      <formula2>0</formula2>
    </dataValidation>
    <dataValidation type="list" operator="equal" allowBlank="1" showErrorMessage="1" sqref="B73">
      <formula1>"Archives,Photographies,"</formula1>
      <formula2>0</formula2>
    </dataValidation>
  </dataValidations>
  <pageMargins left="0.6692913385826772" right="0.6692913385826772" top="0.6692913385826772" bottom="0.6692913385826772" header="0.51181102362204722" footer="0.51181102362204722"/>
  <pageSetup paperSize="9" scale="87" firstPageNumber="13" orientation="portrait" useFirstPageNumber="1" horizontalDpi="300" verticalDpi="300" r:id="rId1"/>
  <headerFooter alignWithMargins="0">
    <oddHeader>&amp;CArchives départementales de l'Oise</oddHeader>
  </headerFooter>
  <ignoredErrors>
    <ignoredError sqref="H35 E50 H50 E35" formula="1"/>
    <ignoredError sqref="C5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48</vt:i4>
      </vt:variant>
    </vt:vector>
  </HeadingPairs>
  <TitlesOfParts>
    <vt:vector size="65" baseType="lpstr">
      <vt:lpstr>Titre</vt:lpstr>
      <vt:lpstr>Sommaire</vt:lpstr>
      <vt:lpstr>1 Position du service</vt:lpstr>
      <vt:lpstr>2 Budget</vt:lpstr>
      <vt:lpstr>3 Personnel</vt:lpstr>
      <vt:lpstr>4 Bâtiments</vt:lpstr>
      <vt:lpstr>5 Contrôle</vt:lpstr>
      <vt:lpstr>6 Producteurs</vt:lpstr>
      <vt:lpstr>7 Collecte</vt:lpstr>
      <vt:lpstr>8 Traitement</vt:lpstr>
      <vt:lpstr>9 Informatisation</vt:lpstr>
      <vt:lpstr>10 Conservation</vt:lpstr>
      <vt:lpstr>11 Numérisation</vt:lpstr>
      <vt:lpstr>12 Communication</vt:lpstr>
      <vt:lpstr>13 Site internet</vt:lpstr>
      <vt:lpstr>14 Valorisation</vt:lpstr>
      <vt:lpstr>ne pas modifier (chiffres-clés)</vt:lpstr>
      <vt:lpstr>Excel_BuiltIn_Print_Area_1_1_1</vt:lpstr>
      <vt:lpstr>Excel_BuiltIn_Print_Area_10_1</vt:lpstr>
      <vt:lpstr>Excel_BuiltIn_Print_Area_12_1_1</vt:lpstr>
      <vt:lpstr>Excel_BuiltIn_Print_Area_13_1</vt:lpstr>
      <vt:lpstr>Excel_BuiltIn_Print_Area_13_1_1</vt:lpstr>
      <vt:lpstr>Excel_BuiltIn_Print_Area_14_1</vt:lpstr>
      <vt:lpstr>Excel_BuiltIn_Print_Area_14_1_1</vt:lpstr>
      <vt:lpstr>Excel_BuiltIn_Print_Area_16_1</vt:lpstr>
      <vt:lpstr>Excel_BuiltIn_Print_Area_2_1</vt:lpstr>
      <vt:lpstr>Excel_BuiltIn_Print_Area_3_1</vt:lpstr>
      <vt:lpstr>Excel_BuiltIn_Print_Area_3_1_1</vt:lpstr>
      <vt:lpstr>Excel_BuiltIn_Print_Area_5_1</vt:lpstr>
      <vt:lpstr>Excel_BuiltIn_Print_Area_5_1_1</vt:lpstr>
      <vt:lpstr>Excel_BuiltIn_Print_Area_5_1_1_1</vt:lpstr>
      <vt:lpstr>Excel_BuiltIn_Print_Area_5_1_1_1_1</vt:lpstr>
      <vt:lpstr>Excel_BuiltIn_Print_Area_6_1</vt:lpstr>
      <vt:lpstr>Excel_BuiltIn_Print_Area_8_1</vt:lpstr>
      <vt:lpstr>Excel_BuiltIn_Print_Area_8_1_1_1</vt:lpstr>
      <vt:lpstr>Excel_BuiltIn_Print_Area_9_1</vt:lpstr>
      <vt:lpstr>Excel_BuiltIn_Print_Titles_8_1</vt:lpstr>
      <vt:lpstr>'10 Conservation'!Impression_des_titres</vt:lpstr>
      <vt:lpstr>'11 Numérisation'!Impression_des_titres</vt:lpstr>
      <vt:lpstr>'12 Communication'!Impression_des_titres</vt:lpstr>
      <vt:lpstr>'14 Valorisation'!Impression_des_titres</vt:lpstr>
      <vt:lpstr>'3 Personnel'!Impression_des_titres</vt:lpstr>
      <vt:lpstr>'4 Bâtiments'!Impression_des_titres</vt:lpstr>
      <vt:lpstr>'5 Contrôle'!Impression_des_titres</vt:lpstr>
      <vt:lpstr>'6 Producteurs'!Impression_des_titres</vt:lpstr>
      <vt:lpstr>'7 Collecte'!Impression_des_titres</vt:lpstr>
      <vt:lpstr>'8 Traitement'!Impression_des_titres</vt:lpstr>
      <vt:lpstr>'9 Informatisation'!Impression_des_titres</vt:lpstr>
      <vt:lpstr>'ne pas modifier (chiffres-clés)'!Impression_des_titres</vt:lpstr>
      <vt:lpstr>'10 Conservation'!Zone_d_impression</vt:lpstr>
      <vt:lpstr>'11 Numérisation'!Zone_d_impression</vt:lpstr>
      <vt:lpstr>'12 Communication'!Zone_d_impression</vt:lpstr>
      <vt:lpstr>'13 Site internet'!Zone_d_impression</vt:lpstr>
      <vt:lpstr>'14 Valorisation'!Zone_d_impression</vt:lpstr>
      <vt:lpstr>'2 Budget'!Zone_d_impression</vt:lpstr>
      <vt:lpstr>'3 Personnel'!Zone_d_impression</vt:lpstr>
      <vt:lpstr>'4 Bâtiments'!Zone_d_impression</vt:lpstr>
      <vt:lpstr>'5 Contrôle'!Zone_d_impression</vt:lpstr>
      <vt:lpstr>'6 Producteurs'!Zone_d_impression</vt:lpstr>
      <vt:lpstr>'7 Collecte'!Zone_d_impression</vt:lpstr>
      <vt:lpstr>'8 Traitement'!Zone_d_impression</vt:lpstr>
      <vt:lpstr>'9 Informatisation'!Zone_d_impression</vt:lpstr>
      <vt:lpstr>'ne pas modifier (chiffres-clés)'!Zone_d_impression</vt:lpstr>
      <vt:lpstr>Sommaire!Zone_d_impression</vt:lpstr>
      <vt:lpstr>Titre!Zone_d_impression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 Beatrice</dc:creator>
  <cp:lastModifiedBy>ROMET, Clotilde</cp:lastModifiedBy>
  <cp:lastPrinted>2014-06-20T10:13:31Z</cp:lastPrinted>
  <dcterms:created xsi:type="dcterms:W3CDTF">2014-01-09T08:38:37Z</dcterms:created>
  <dcterms:modified xsi:type="dcterms:W3CDTF">2017-05-31T14:42:53Z</dcterms:modified>
</cp:coreProperties>
</file>